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EJERCICIO 2017\CTA PUBLICA\INFORMACION FINANCIERA\DICIEMBRE\DICIEMBRE\DIGITAL\"/>
    </mc:Choice>
  </mc:AlternateContent>
  <bookViews>
    <workbookView xWindow="0" yWindow="0" windowWidth="28800" windowHeight="11535"/>
  </bookViews>
  <sheets>
    <sheet name="0333 IR" sheetId="2" r:id="rId1"/>
  </sheets>
  <externalReferences>
    <externalReference r:id="rId2"/>
  </externalReferences>
  <definedNames>
    <definedName name="_xlnm._FilterDatabase" localSheetId="0" hidden="1">'0333 IR'!$A$2:$AD$72</definedName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2" i="2" l="1"/>
  <c r="AC72" i="2" s="1"/>
  <c r="Z72" i="2"/>
  <c r="AC71" i="2"/>
  <c r="AA71" i="2"/>
  <c r="Z71" i="2"/>
  <c r="Y71" i="2"/>
  <c r="AC70" i="2"/>
  <c r="AB70" i="2"/>
  <c r="Y70" i="2"/>
  <c r="Y72" i="2" s="1"/>
  <c r="AB72" i="2" s="1"/>
  <c r="AC69" i="2"/>
  <c r="Y69" i="2"/>
  <c r="AB69" i="2" s="1"/>
  <c r="AC68" i="2"/>
  <c r="AB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AC50" i="2"/>
  <c r="AB50" i="2"/>
  <c r="AC49" i="2"/>
  <c r="AB49" i="2"/>
  <c r="Y49" i="2"/>
  <c r="AA67" i="2" s="1"/>
  <c r="AC48" i="2"/>
  <c r="AA48" i="2"/>
  <c r="AB48" i="2" s="1"/>
  <c r="Z48" i="2"/>
  <c r="AA47" i="2"/>
  <c r="AB47" i="2" s="1"/>
  <c r="Z47" i="2"/>
  <c r="AC46" i="2"/>
  <c r="AA46" i="2"/>
  <c r="AB46" i="2" s="1"/>
  <c r="Z46" i="2"/>
  <c r="AA45" i="2"/>
  <c r="AB45" i="2" s="1"/>
  <c r="Z45" i="2"/>
  <c r="AC44" i="2"/>
  <c r="AA44" i="2"/>
  <c r="AB44" i="2" s="1"/>
  <c r="Z44" i="2"/>
  <c r="AA43" i="2"/>
  <c r="AB43" i="2" s="1"/>
  <c r="Z43" i="2"/>
  <c r="AC42" i="2"/>
  <c r="AA42" i="2"/>
  <c r="AB42" i="2" s="1"/>
  <c r="Z42" i="2"/>
  <c r="AA41" i="2"/>
  <c r="AB41" i="2" s="1"/>
  <c r="Z41" i="2"/>
  <c r="AC40" i="2"/>
  <c r="AA40" i="2"/>
  <c r="AB40" i="2" s="1"/>
  <c r="Z40" i="2"/>
  <c r="AA38" i="2"/>
  <c r="AB38" i="2" s="1"/>
  <c r="Z38" i="2"/>
  <c r="AC37" i="2"/>
  <c r="AB37" i="2"/>
  <c r="AC36" i="2"/>
  <c r="AB36" i="2"/>
  <c r="Q20" i="2"/>
  <c r="AC4" i="2"/>
  <c r="Y4" i="2"/>
  <c r="AC3" i="2"/>
  <c r="AB3" i="2"/>
  <c r="Z35" i="2" l="1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AA19" i="2"/>
  <c r="AA18" i="2"/>
  <c r="AA17" i="2"/>
  <c r="AA5" i="2"/>
  <c r="AA6" i="2"/>
  <c r="AA7" i="2"/>
  <c r="AA8" i="2"/>
  <c r="AA9" i="2"/>
  <c r="AA10" i="2"/>
  <c r="AA11" i="2"/>
  <c r="AA12" i="2"/>
  <c r="AA13" i="2"/>
  <c r="AA14" i="2"/>
  <c r="AA15" i="2"/>
  <c r="AA16" i="2"/>
  <c r="Z17" i="2"/>
  <c r="Z18" i="2"/>
  <c r="Z19" i="2"/>
  <c r="AB4" i="2"/>
  <c r="Z5" i="2"/>
  <c r="Z6" i="2"/>
  <c r="Z7" i="2"/>
  <c r="Z8" i="2"/>
  <c r="Z9" i="2"/>
  <c r="Z10" i="2"/>
  <c r="Z11" i="2"/>
  <c r="Z12" i="2"/>
  <c r="Z13" i="2"/>
  <c r="Z14" i="2"/>
  <c r="Z15" i="2"/>
  <c r="Z16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C38" i="2"/>
  <c r="AC41" i="2"/>
  <c r="AC43" i="2"/>
  <c r="AC45" i="2"/>
  <c r="AC47" i="2"/>
  <c r="AC67" i="2"/>
  <c r="AB67" i="2"/>
  <c r="AB7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C66" i="2" l="1"/>
  <c r="AB66" i="2"/>
  <c r="AC64" i="2"/>
  <c r="AB64" i="2"/>
  <c r="AC62" i="2"/>
  <c r="AB62" i="2"/>
  <c r="AC60" i="2"/>
  <c r="AB60" i="2"/>
  <c r="AC58" i="2"/>
  <c r="AB58" i="2"/>
  <c r="AC56" i="2"/>
  <c r="AB56" i="2"/>
  <c r="AC54" i="2"/>
  <c r="AB54" i="2"/>
  <c r="AC52" i="2"/>
  <c r="AB52" i="2"/>
  <c r="AB34" i="2"/>
  <c r="AC34" i="2"/>
  <c r="AB32" i="2"/>
  <c r="AC32" i="2"/>
  <c r="AB30" i="2"/>
  <c r="AC30" i="2"/>
  <c r="AB28" i="2"/>
  <c r="AC28" i="2"/>
  <c r="AB26" i="2"/>
  <c r="AC26" i="2"/>
  <c r="AB24" i="2"/>
  <c r="AC24" i="2"/>
  <c r="AB22" i="2"/>
  <c r="AC22" i="2"/>
  <c r="AB20" i="2"/>
  <c r="AC20" i="2"/>
  <c r="AB15" i="2"/>
  <c r="AC15" i="2"/>
  <c r="AB13" i="2"/>
  <c r="AC13" i="2"/>
  <c r="AB11" i="2"/>
  <c r="AC11" i="2"/>
  <c r="AB9" i="2"/>
  <c r="AC9" i="2"/>
  <c r="AB7" i="2"/>
  <c r="AC7" i="2"/>
  <c r="AB5" i="2"/>
  <c r="AC5" i="2"/>
  <c r="AC18" i="2"/>
  <c r="AB18" i="2"/>
  <c r="AC65" i="2"/>
  <c r="AB65" i="2"/>
  <c r="AC63" i="2"/>
  <c r="AB63" i="2"/>
  <c r="AC61" i="2"/>
  <c r="AB61" i="2"/>
  <c r="AC59" i="2"/>
  <c r="AB59" i="2"/>
  <c r="AC57" i="2"/>
  <c r="AB57" i="2"/>
  <c r="AC55" i="2"/>
  <c r="AB55" i="2"/>
  <c r="AC53" i="2"/>
  <c r="AB53" i="2"/>
  <c r="AB35" i="2"/>
  <c r="AC35" i="2"/>
  <c r="AB33" i="2"/>
  <c r="AC33" i="2"/>
  <c r="AB31" i="2"/>
  <c r="AC31" i="2"/>
  <c r="AB29" i="2"/>
  <c r="AC29" i="2"/>
  <c r="AB27" i="2"/>
  <c r="AC27" i="2"/>
  <c r="AB25" i="2"/>
  <c r="AC25" i="2"/>
  <c r="AB23" i="2"/>
  <c r="AC23" i="2"/>
  <c r="AB21" i="2"/>
  <c r="AC21" i="2"/>
  <c r="AC16" i="2"/>
  <c r="AB16" i="2"/>
  <c r="AB14" i="2"/>
  <c r="AC14" i="2"/>
  <c r="AB12" i="2"/>
  <c r="AC12" i="2"/>
  <c r="AB10" i="2"/>
  <c r="AC10" i="2"/>
  <c r="AB8" i="2"/>
  <c r="AC8" i="2"/>
  <c r="AB6" i="2"/>
  <c r="AC6" i="2"/>
  <c r="AC17" i="2"/>
  <c r="AB17" i="2"/>
  <c r="AC19" i="2"/>
  <c r="AB19" i="2"/>
</calcChain>
</file>

<file path=xl/comments1.xml><?xml version="1.0" encoding="utf-8"?>
<comments xmlns="http://schemas.openxmlformats.org/spreadsheetml/2006/main">
  <authors>
    <author>HP</author>
  </authors>
  <commentList>
    <comment ref="T34" authorId="0" shapeId="0">
      <text>
        <r>
          <rPr>
            <b/>
            <sz val="9"/>
            <color indexed="81"/>
            <rFont val="Tahoma"/>
            <family val="2"/>
          </rPr>
          <t xml:space="preserve">Facebook: 335204; Twitter 69,482
</t>
        </r>
      </text>
    </comment>
  </commentList>
</comments>
</file>

<file path=xl/sharedStrings.xml><?xml version="1.0" encoding="utf-8"?>
<sst xmlns="http://schemas.openxmlformats.org/spreadsheetml/2006/main" count="1282" uniqueCount="525">
  <si>
    <t>Programa presupuestario
(1)</t>
  </si>
  <si>
    <t>Resumen Narrativo
(2)</t>
  </si>
  <si>
    <t>Eje o línea estratégica
(7)</t>
  </si>
  <si>
    <t>Objetivo
(8)</t>
  </si>
  <si>
    <t>Estrategia
(9)</t>
  </si>
  <si>
    <t>Acciones
(10)</t>
  </si>
  <si>
    <t>F
(11)</t>
  </si>
  <si>
    <t>FN
(12)</t>
  </si>
  <si>
    <t>SF
(13)</t>
  </si>
  <si>
    <t>PP
(14)</t>
  </si>
  <si>
    <t>UR
(15)</t>
  </si>
  <si>
    <t>Indicador
(16)</t>
  </si>
  <si>
    <t>Fórmula de cálculo
(17)</t>
  </si>
  <si>
    <t>Tipo de Fórmula
(18)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</si>
  <si>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</si>
  <si>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</si>
  <si>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</si>
  <si>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</si>
  <si>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</si>
  <si>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</si>
  <si>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</si>
  <si>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</si>
  <si>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</si>
  <si>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</si>
  <si>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</si>
  <si>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Modificado
(30)</t>
  </si>
  <si>
    <t>Presupuesto Devengado
(31)</t>
  </si>
  <si>
    <t>Devengado / Aprobado
(32)</t>
  </si>
  <si>
    <t xml:space="preserve"> Avance Devengado / Modificado
(33)</t>
  </si>
  <si>
    <t>Eficacia</t>
  </si>
  <si>
    <t>Feria</t>
  </si>
  <si>
    <t>FIN</t>
  </si>
  <si>
    <t>Programa de Fortalecimiento de la Oferta Turística</t>
  </si>
  <si>
    <t>Contribuir eficazmente al incremento de derrama económica en el Municipio de León.</t>
  </si>
  <si>
    <t>2.4.1</t>
  </si>
  <si>
    <t>E001</t>
  </si>
  <si>
    <t>PROPÓSITO</t>
  </si>
  <si>
    <t>Los visitantes a la Feria se incrementan y mejoran su experiencia y nivel de satisfacción</t>
  </si>
  <si>
    <t>MERCADOTECNIA</t>
  </si>
  <si>
    <t>COMPONENTE 1</t>
  </si>
  <si>
    <t>1.- Eventos de pequeño formato para la feria realizados</t>
  </si>
  <si>
    <t>ESPECTACULOS</t>
  </si>
  <si>
    <t>ACTIVIDAD 1.1</t>
  </si>
  <si>
    <t xml:space="preserve">1.1  Aprobación de Empresas de espectáculos de pequeño formato </t>
  </si>
  <si>
    <t>ACTIVIDAD 1.2</t>
  </si>
  <si>
    <t xml:space="preserve">1.2 Contratación de espectáculos de pequeño formato  </t>
  </si>
  <si>
    <t>ACTIVIDAD 1.3</t>
  </si>
  <si>
    <t>1.3 Operación de espectáculos de pequeño formato</t>
  </si>
  <si>
    <t>ACTIVIDAD 1.4</t>
  </si>
  <si>
    <t>1.4 Evaluación de empresas de pequeño formato contratadas</t>
  </si>
  <si>
    <t>COMPONENTE 2</t>
  </si>
  <si>
    <t>2.-  Servicios e instalaciones limpias y en buen estado ofrecidas</t>
  </si>
  <si>
    <t>SERVICIOS GENERALES</t>
  </si>
  <si>
    <t>ACTIVIDAD 2.1</t>
  </si>
  <si>
    <t>2.1  Control de taquillas suficientes disponibles.</t>
  </si>
  <si>
    <t>SUBDIRECCION ADMINISTRATIVA</t>
  </si>
  <si>
    <t>ACTIVIDAD 2.2</t>
  </si>
  <si>
    <t>2.2 Revisión y mantenimiento semanal a las instalaciones hidrosanitarias y eléctricas.</t>
  </si>
  <si>
    <t>ACTIVIDAD 2.3</t>
  </si>
  <si>
    <t>3.3 Dotación de equipo necesario y contratación de empresas proveedoras de servicios</t>
  </si>
  <si>
    <t>COMPONENTE 3</t>
  </si>
  <si>
    <t>3.- Variedad en numero de locales gastronómicos y comerciales ofrecidos.</t>
  </si>
  <si>
    <t>COMERCIALIZACION</t>
  </si>
  <si>
    <t>ACTIVIDAD 3.1</t>
  </si>
  <si>
    <t>3.1 Planeación comercial</t>
  </si>
  <si>
    <t>ACTIVIDAD 3.2</t>
  </si>
  <si>
    <t>3.2 Supervisión de registro por Internet de empresas.</t>
  </si>
  <si>
    <t>ACTIVIDAD 3.3</t>
  </si>
  <si>
    <t>3.3 Aprobación de empresas contratantes</t>
  </si>
  <si>
    <t>ACTIVIDAD 3.4</t>
  </si>
  <si>
    <t>3.4 Contratación de empresas aprobadas</t>
  </si>
  <si>
    <t>ACTIVIDAD 3.5</t>
  </si>
  <si>
    <t>3.5 Recuperación y cobro de empresas contratantes.</t>
  </si>
  <si>
    <t>ACTIVIDAD 3.6</t>
  </si>
  <si>
    <t>3.6 Operación y supervisión de empresas contratadas.</t>
  </si>
  <si>
    <t>COMPONENTE 4</t>
  </si>
  <si>
    <t>4.- Evento de gran formato ofrecidos.</t>
  </si>
  <si>
    <t>ACTIVIDAD 4.1</t>
  </si>
  <si>
    <t>4.1 Aprobación de espectáculos de gran formato</t>
  </si>
  <si>
    <t>ACTIVIDAD 4.2</t>
  </si>
  <si>
    <t>4.2 Contratación de empresas de espectáculos de gran formato</t>
  </si>
  <si>
    <t>ACTIVIDAD 4.3</t>
  </si>
  <si>
    <t>4.3 Operación de espectáculos de gran formato</t>
  </si>
  <si>
    <t>ACTIVIDAD 4.4</t>
  </si>
  <si>
    <t>4.4 Evaluación de empresas de gran formato contratadas</t>
  </si>
  <si>
    <t>COMPONENTE 5</t>
  </si>
  <si>
    <t>5.- Seguridad a visitantes ofrecido</t>
  </si>
  <si>
    <t>SEGURIDAD Y VIGILANCIA</t>
  </si>
  <si>
    <t>ACTIVIDAD 5.1</t>
  </si>
  <si>
    <t>5.1 Elaboración de plan de trabajo de seguridad</t>
  </si>
  <si>
    <t>ACTIVIDAD 5.2</t>
  </si>
  <si>
    <t>5.2 Elaboración de convocatoria de personal de seguridad</t>
  </si>
  <si>
    <t>ACTIVIDAD 5.3</t>
  </si>
  <si>
    <t>5.3 Contratación de personal de seguridad</t>
  </si>
  <si>
    <t>ACTIVIDAD 5.4</t>
  </si>
  <si>
    <t>5.4 Inducción y capacitación a personal por parte de Protección Civil.</t>
  </si>
  <si>
    <t>COMPONENTE 6</t>
  </si>
  <si>
    <t>6. Información hacia visitantes ofrecida</t>
  </si>
  <si>
    <t>ACTIVIDAD 6.1</t>
  </si>
  <si>
    <t>6.1 Difusión de eventos en diferentes medios.</t>
  </si>
  <si>
    <t>ACTIVIDAD 6.2</t>
  </si>
  <si>
    <t>6.2 Diseño e impresión de material de promoción.</t>
  </si>
  <si>
    <t>ACTIVIDAD 6.3</t>
  </si>
  <si>
    <t>6.3 Control y difusión de redes sociales y medios digitales.</t>
  </si>
  <si>
    <t>ACTIVIDAD 6.4</t>
  </si>
  <si>
    <t>6.4 Vinculación con empresas patrocinadoras.</t>
  </si>
  <si>
    <t>Recinto</t>
  </si>
  <si>
    <t>Contribuir a generar mayores ingresos para el Patronato de la Feria, a través del aprovechamiento y realización de eventos de todas las áreas del recinto ferial.</t>
  </si>
  <si>
    <t>E002</t>
  </si>
  <si>
    <t>Los contratantes de eventos utilizan las áreas y espacios del recinto ferial de manera continua y recurrente.</t>
  </si>
  <si>
    <t>COMPONENTES</t>
  </si>
  <si>
    <t>1a) Espacios de parque ofertados</t>
  </si>
  <si>
    <t>1b) Espacio en velaria ofertado</t>
  </si>
  <si>
    <t>1c) Domo de la feria ofertado</t>
  </si>
  <si>
    <t>1d) Explanada de usos múltiples ofertado</t>
  </si>
  <si>
    <t>1e) Centro de Espectáculos ofertado.</t>
  </si>
  <si>
    <t xml:space="preserve">1f) Salones de usos múltiples ofertados. </t>
  </si>
  <si>
    <t>1.1 Mantenimiento de instalaciones</t>
  </si>
  <si>
    <t>1.2 Actualización de tabulador de precios.</t>
  </si>
  <si>
    <t>1.3 Promoción y difusión de los espacios del recinto</t>
  </si>
  <si>
    <t>1.4 Seguridad ofrecida a visitantes</t>
  </si>
  <si>
    <t>Evento Nuevo</t>
  </si>
  <si>
    <t>Programa de diversificación de la oferta turística</t>
  </si>
  <si>
    <t>Contribuir a generar mayor número de visitantes en el Municipio de León a través de la creación y consolidación de eventos propios del Patronato.</t>
  </si>
  <si>
    <t>E003</t>
  </si>
  <si>
    <t>Los ciudadanos del Municipio de León y turistas cuentas con eventos alternos a la Feria realizados por el Patronato.</t>
  </si>
  <si>
    <t>MERCADOTECNIA/ADMINISTRACION</t>
  </si>
  <si>
    <t>1.1  Aprobación de Empresas de espectáculos.</t>
  </si>
  <si>
    <t>1.2 Contratación de empresas de espectáculos.</t>
  </si>
  <si>
    <t xml:space="preserve">1.3 Operación de espectáculos </t>
  </si>
  <si>
    <t>1.4 Evaluación de empresas contratadas</t>
  </si>
  <si>
    <t>Aprobación de solicitudes de participación</t>
  </si>
  <si>
    <t>Contratación de espacios aprobados</t>
  </si>
  <si>
    <t>Recuperación y cobro del contrato celebrado.</t>
  </si>
  <si>
    <t>3.-  Servicios, instalaciones y equipamiento necesario y en buen estado ofrecidas</t>
  </si>
  <si>
    <t>3.1 Elaboración de bitácora sectorizada diaria de limpieza</t>
  </si>
  <si>
    <t>3.2 Revisión y mantenimiento inicial de las instalaciones hidrosanitarias y eléctricas.</t>
  </si>
  <si>
    <t>3.3 Dotación de equipo necesario y contratación de empresas proveedores de servicios</t>
  </si>
  <si>
    <t>4.- Información de eventos alternos ofrecidas</t>
  </si>
  <si>
    <t>4.1 Difusión de eventos en diferentes medios.</t>
  </si>
  <si>
    <t>4.2 Vinculación con empresas patrocinadoras.</t>
  </si>
  <si>
    <t>Obra</t>
  </si>
  <si>
    <t>Contribuir al aprovechamiento de las instalaciones del recinto a través de una mejor infraestructura.</t>
  </si>
  <si>
    <t>E011</t>
  </si>
  <si>
    <t>Generar proyectos que incidan en mejorar la infraestructura e instalaciones del recinto.</t>
  </si>
  <si>
    <t>DIRECCION GENERAL/SERVICIOS GENERALES</t>
  </si>
  <si>
    <t>1.1 Elaboración de programa de trabajo de ampliación y mejora</t>
  </si>
  <si>
    <t>1.2 Implementación de programa de ampliación, obra y mejora.</t>
  </si>
  <si>
    <t>% Variación anual de derrama económica del Municipio de León.</t>
  </si>
  <si>
    <t>[(Derrama económica ejercicio actual/derrama económica ejercicio anterior)-1]*100</t>
  </si>
  <si>
    <t>Anual</t>
  </si>
  <si>
    <t>2016 1 Trim: 6,175,614,507 pesos</t>
  </si>
  <si>
    <t>Índice general de satisfacción del visitantes</t>
  </si>
  <si>
    <t>(Suma calificación general de encuestados /número de encuestados)*100</t>
  </si>
  <si>
    <t>Calidad</t>
  </si>
  <si>
    <t>Edic 2016: 86%</t>
  </si>
  <si>
    <t>Mínimo 90%</t>
  </si>
  <si>
    <t>Parcial 2015: 187,724 asistentes</t>
  </si>
  <si>
    <t>200 mil asistentes</t>
  </si>
  <si>
    <t>Gestión (Porcentaje)</t>
  </si>
  <si>
    <t>Eficiencia</t>
  </si>
  <si>
    <t>Semestral</t>
  </si>
  <si>
    <t>40  Espectáculos</t>
  </si>
  <si>
    <t>(Espectáculos pequeño formato contratadas Feria edición 2017/Espectáculos pequeño formato aprobadas edición 2017) * 100</t>
  </si>
  <si>
    <t xml:space="preserve">% Empresas contratadas operadas  </t>
  </si>
  <si>
    <t xml:space="preserve">%Empresas contratadas evaluadas </t>
  </si>
  <si>
    <t>Nivel de satisfacción de visitantes en cuanto a servicios.</t>
  </si>
  <si>
    <t>(Suma de calificaciones por instalaciones en encuestas/numero de personas encuestadas)*100</t>
  </si>
  <si>
    <t>Superior al 92%</t>
  </si>
  <si>
    <t>Nivel de satisfacción de visitantes respecto a taquillas.</t>
  </si>
  <si>
    <t>(Calificaciones de encuestados respecto acceso y servicio de taquillas/numero de encuestados)*100</t>
  </si>
  <si>
    <t>Estudio 2015: 62%</t>
  </si>
  <si>
    <t>Superior al 80%</t>
  </si>
  <si>
    <t xml:space="preserve">Nivel de cumplimiento de revisiones a instalaciones </t>
  </si>
  <si>
    <t>(Revisiones a instalaciones efectuadas/revisiones programadas)*100</t>
  </si>
  <si>
    <t>Porcentaje de atención de requerimientos de servicios.</t>
  </si>
  <si>
    <t xml:space="preserve">Promedio de satisfacción de visitantes a Feria edición 2017 en variedad locales ofertados </t>
  </si>
  <si>
    <t>(Suma de calificaciones por locales ofertados/numero de personas encuestadas)</t>
  </si>
  <si>
    <t>Estudio 2015 90%</t>
  </si>
  <si>
    <t>Plan anual de comercialización realizado en tiempo.</t>
  </si>
  <si>
    <t>Valor absoluto</t>
  </si>
  <si>
    <t>1 Plan anual de trabajo realizado a mas tardar en agosto.</t>
  </si>
  <si>
    <t>Numero de espacios registrados</t>
  </si>
  <si>
    <t>Trimestral</t>
  </si>
  <si>
    <t>1024 espacios registrados</t>
  </si>
  <si>
    <t>Aprovechamiento de capacidad instalada Feria</t>
  </si>
  <si>
    <t>(Espacios vendidos/Espacios disponibles)*100</t>
  </si>
  <si>
    <t>Economía</t>
  </si>
  <si>
    <t>1024 espacios aprobadas</t>
  </si>
  <si>
    <t xml:space="preserve">Índice de nivel de contratación </t>
  </si>
  <si>
    <t>(Espacios contratados Feria edición 2017/Capacidad instalada Feria edición 2017)*100</t>
  </si>
  <si>
    <t xml:space="preserve">Índice de pago de contratantes </t>
  </si>
  <si>
    <t>(Espacios liquidados/espacios contratados)*100</t>
  </si>
  <si>
    <t xml:space="preserve">% cumplimiento de actividades de supervisión a expositores
</t>
  </si>
  <si>
    <t>(Actividades de supervisión realizadas a expositores2017/actividades programadas de supervisión 2017)*100</t>
  </si>
  <si>
    <t>%Variación en numero de asistentes a eventos de Gran Formato.</t>
  </si>
  <si>
    <t>Año 2016: 1,008,950 asistentes</t>
  </si>
  <si>
    <t>Superior al 5%</t>
  </si>
  <si>
    <t>6  Espectáculos aprobados</t>
  </si>
  <si>
    <t>% Empresas de espectáculos de gran formato aprobadas contratadas</t>
  </si>
  <si>
    <t>(Empresas gran formato contratadas/empresas gran formato aprobadas) * 100</t>
  </si>
  <si>
    <t>Nivel de percepción de los visitantes del personal de seguridad</t>
  </si>
  <si>
    <t>(Calificaciones de encuestados respecto seguridad/numero de encuestados)*100</t>
  </si>
  <si>
    <t>88% de los encuestados nivel satisfactorio a la seguridad</t>
  </si>
  <si>
    <t>Plan anual de trabajo realizado</t>
  </si>
  <si>
    <t>Plan anual realizado en tiempo y forma.</t>
  </si>
  <si>
    <t>1 Plan anual de trabajo</t>
  </si>
  <si>
    <t>% selección de personal requerido</t>
  </si>
  <si>
    <t>(Personal seleccionado seguridad y vigilancia feria edición 2017/personal requerido de seguridad y vigilancia 2017)*100</t>
  </si>
  <si>
    <t>100% personal requerido</t>
  </si>
  <si>
    <t>Índice de cumplimiento de contratación</t>
  </si>
  <si>
    <t>100% personal contratado</t>
  </si>
  <si>
    <t>% Empleados de seguridad capacitados</t>
  </si>
  <si>
    <t xml:space="preserve">% visitantes que asistieron a Feria edición 2017 por publicidad. </t>
  </si>
  <si>
    <t>(Personas encuestadas que asistieron a Feria por medios de publicidad 2017/Total de personas encuestadas Feria 2017)*100</t>
  </si>
  <si>
    <t>Edición 2016: 90%</t>
  </si>
  <si>
    <t>Superior al 90% (primer visita)</t>
  </si>
  <si>
    <t>% Variación anual de empresas de medios contratadas (empresas de medios contratadas 2017/2016)-1]*100</t>
  </si>
  <si>
    <t>(Presupuesto anual en medios Feria edición 2017/presupuesto anual en medios Feria edición 2016)-1]*100</t>
  </si>
  <si>
    <t>Gestión (Tasa de Variación)</t>
  </si>
  <si>
    <t>Superior al 4%</t>
  </si>
  <si>
    <t>% Cumplimiento de actividades de diseño e impresión de publicidad</t>
  </si>
  <si>
    <t>(Actividades realizadas de diseño e impresión de publicidad Feria Edición 2017/Actividades diseño e impresión de publicidad programadas feria edición 2017)*100</t>
  </si>
  <si>
    <t>% Crecimiento de impacto de medios digitales</t>
  </si>
  <si>
    <t>[(Seguidores en redes sociales periodo actual/seguidores en redes sociales diciembre de 2016)-1]*100</t>
  </si>
  <si>
    <t>Cierre de 2016: 361636 seguidores; 282011 Facebook, 19628  Instagram, 59400 Twitter, 597 Snapchat</t>
  </si>
  <si>
    <t>Superior al 10%</t>
  </si>
  <si>
    <t>% Variación en montos de patrocinios</t>
  </si>
  <si>
    <t>[(Ingresos por patrocinio 2017/ ingresos  por patrocinio 2016)-1]*100</t>
  </si>
  <si>
    <t>Año 2015: 4,475,189.66 (total).</t>
  </si>
  <si>
    <t xml:space="preserve">% variación anual de  Ingresos </t>
  </si>
  <si>
    <t>Tasa de variación anual  de eventos realizados en todos los espacios del recinto.</t>
  </si>
  <si>
    <t>[(Eventos realizados en espacios del recinto 2017/eventos realizados en espacios del recinto 2016)-1]*100</t>
  </si>
  <si>
    <t>140 eventos anuales</t>
  </si>
  <si>
    <t>10 eventos anuales</t>
  </si>
  <si>
    <t>Tasa de variación anual de asistentes de eventos realizados en parque ecológico (sin costo)</t>
  </si>
  <si>
    <t>Año 2016: 17,215 asistentes</t>
  </si>
  <si>
    <t>20 mil visitantes</t>
  </si>
  <si>
    <t>Tasa de variación en número de eventos de velaría</t>
  </si>
  <si>
    <t>(Eventos realizados en velaria 2017/eventos realizados velaria 2016)-1)*100</t>
  </si>
  <si>
    <t>Año 2016: 17 eventos</t>
  </si>
  <si>
    <t>20 eventos</t>
  </si>
  <si>
    <t>Tasa de variación de eventos de domo de la feria</t>
  </si>
  <si>
    <t>(Eventos realizados en domo de la feria 2017/eventos realizados domo de la feria 2016)-1)*100</t>
  </si>
  <si>
    <t>Año 2016: 69 eventos</t>
  </si>
  <si>
    <t>40 eventos</t>
  </si>
  <si>
    <t>Tasa de variación de eventos de explanada de usos múltiples</t>
  </si>
  <si>
    <t>Año 2016: 1 evento</t>
  </si>
  <si>
    <t>3 eventos</t>
  </si>
  <si>
    <t>Tasa de variación de eventos de centros de espectáculos</t>
  </si>
  <si>
    <t>(Eventos realizados en CEFEL 2017/eventos realizados CEFEL 2016)-1)*100</t>
  </si>
  <si>
    <t>Año 2016: 12 eventos</t>
  </si>
  <si>
    <t>8 eventos</t>
  </si>
  <si>
    <t>Tasa de variación de eventos realizados en salones</t>
  </si>
  <si>
    <t>(Eventos realizados en salones 2017/eventos realizados salones 2016)-1)*100</t>
  </si>
  <si>
    <t>Año 2016: 81 salones</t>
  </si>
  <si>
    <t>% Cumplimiento de programa anual de mantenimiento.</t>
  </si>
  <si>
    <t>(Actividades de mantenimiento realizadas 2017/actividades programadas de mantenimiento 2017)*100</t>
  </si>
  <si>
    <t>1 tabulador de precios actualizado a mas tardar el mes de agosto.</t>
  </si>
  <si>
    <t>Porcentaje de cumplimiento de elaboración de materiales para difusión del recinto.</t>
  </si>
  <si>
    <t>(Materiales para difusión del recinto realizados/materiales para difusión del recinto programados)*100</t>
  </si>
  <si>
    <t>4 materiales</t>
  </si>
  <si>
    <t>Nivel de percepción de visitantes en seguridad</t>
  </si>
  <si>
    <t>Calificaciones de encuestados respecto seguridad/numero de encuestados</t>
  </si>
  <si>
    <t>Gestión (Promedio)</t>
  </si>
  <si>
    <t xml:space="preserve">Mas del 85% </t>
  </si>
  <si>
    <t>% Variación anual de numero de visitantes de eventos alternos.</t>
  </si>
  <si>
    <t>%  ocupación de días programados para eventos propios</t>
  </si>
  <si>
    <t>4 días mínimo</t>
  </si>
  <si>
    <t xml:space="preserve">% Variación anual de ingresos por eventos propios alternos realizados </t>
  </si>
  <si>
    <t>% Empresas aprobadas respecto a las programadas</t>
  </si>
  <si>
    <t>(Empresas aprobadas/empresas programadas)*100</t>
  </si>
  <si>
    <t>% Empresas de espectáculos contratadas.</t>
  </si>
  <si>
    <t>(Empresas presentadas/empresas contratadas)*100</t>
  </si>
  <si>
    <t>(Empresas operadas/empresas programadas)*100</t>
  </si>
  <si>
    <t>Numero de solicitudes de participación aprobadas</t>
  </si>
  <si>
    <t xml:space="preserve">40 solicitudes </t>
  </si>
  <si>
    <t>Índice de nivel de contratación de espacios aprobadas</t>
  </si>
  <si>
    <t>Espacios liquidados/empresas contratantes</t>
  </si>
  <si>
    <t>Nivel de satisfacción de visitantes en cuanto instalaciones</t>
  </si>
  <si>
    <t>Calificaciones de encuestados respecto a instalaciones/numero de encuestados</t>
  </si>
  <si>
    <t>Calificación promedio 8.5</t>
  </si>
  <si>
    <t>Nivel de percepción de visitantes en cuanto limpieza general.</t>
  </si>
  <si>
    <t>Calificaciones de encuestados respecto limpieza/numero de encuestados</t>
  </si>
  <si>
    <t>Calificación promedio 8.0</t>
  </si>
  <si>
    <t>Porcentaje de atención de requerimientos</t>
  </si>
  <si>
    <t>Mínimo 57 296 visitantes</t>
  </si>
  <si>
    <t xml:space="preserve">% Variación anual de medios contratadas </t>
  </si>
  <si>
    <t xml:space="preserve"> [(Empresas de medios contratadas 2017/empresas de medios contratadas 2016)-1]*100</t>
  </si>
  <si>
    <t>Mínimo 16 medios contratados</t>
  </si>
  <si>
    <t>[(Ingresos por patrocinios 2017/ingresos por patrocinios 2016)-1]*100</t>
  </si>
  <si>
    <t>[(Número de visitantes Feria edición 2017/Número de visitantes Feria edición 2016)-1]*100</t>
  </si>
  <si>
    <t>% De ejecución de proyectos aprobados.</t>
  </si>
  <si>
    <t>(Número de proyectos ejecutados 2017 / Número de proyectos aprobados 2017) *100</t>
  </si>
  <si>
    <t>(Metros cuadrados rehabilitados ejecutados 2017/Metros cuadrados rehabilitados programados 2017)*100</t>
  </si>
  <si>
    <t>Año 2016: 1080 m2 rehabilitados</t>
  </si>
  <si>
    <t>800 m2 rehabilitados</t>
  </si>
  <si>
    <t>Programa de ampliación y mejora</t>
  </si>
  <si>
    <t>1 programa realizado a mas tardar en febrero.</t>
  </si>
  <si>
    <t>% Cumplimiento de actividades programadas.</t>
  </si>
  <si>
    <t>(Actividades realizadas de obra 2017 / Actividades programadas de obra 2017) *100</t>
  </si>
  <si>
    <t>100% de cumplimiento de actividades programadas.</t>
  </si>
  <si>
    <t>Se incrementa de forma favorable la estancia promedio, capacidad hotelera y numero de turistas.</t>
  </si>
  <si>
    <t>Las condiciones económicas favorecen el turismo en la ciudad.</t>
  </si>
  <si>
    <t>100176 asistentes</t>
  </si>
  <si>
    <t>100,176 asistentes</t>
  </si>
  <si>
    <t>Los visitantes a la feria acuden de forma continua a los eventos de pequeño formato.</t>
  </si>
  <si>
    <t xml:space="preserve">10  Espectáculos </t>
  </si>
  <si>
    <t>Tabla comparativa y carpeta de información de empresas</t>
  </si>
  <si>
    <t>Todas las empresas aprobadas firman contrato respectivo.</t>
  </si>
  <si>
    <t>Acta de consejo con acuerdos de aprobación y programa.</t>
  </si>
  <si>
    <t>Se cuenta con aprobación de consejo para la realización de mas espectáculos de pequeño formato.</t>
  </si>
  <si>
    <t>Contratos celebrados con empresas de espectáculos pequeño formato</t>
  </si>
  <si>
    <t>Las empresas contratadas operan conforme a lo pactado.</t>
  </si>
  <si>
    <t xml:space="preserve">Reportes internos de logística de eventos </t>
  </si>
  <si>
    <t>Las empresas de espectáculos cumplen con lo establecido en el contrato.</t>
  </si>
  <si>
    <t>Las empresas contratantes de espacios cumplen con reglamentación.</t>
  </si>
  <si>
    <t>Estudio de mercado</t>
  </si>
  <si>
    <t>Los flujos de los visitantes se realizan conforme a lo previsto.</t>
  </si>
  <si>
    <t>Programa anual  de mantenimiento</t>
  </si>
  <si>
    <t>Los visitantes a la feria usan de forma adecuada las instalaciones.</t>
  </si>
  <si>
    <t xml:space="preserve">Requisiciones, contratación y facturas </t>
  </si>
  <si>
    <t>Las empresas cumplen con lo establecido en el contrato.</t>
  </si>
  <si>
    <t>Los visitantes utilizan y perciben variedad y orden en los productos ofrecidos.</t>
  </si>
  <si>
    <t>Plan anual de trabajo elaborado</t>
  </si>
  <si>
    <t>El Consejo Directivo aprueba en tiempo y forma el tabulador espacios Feria.</t>
  </si>
  <si>
    <t>1003 espacios registrados</t>
  </si>
  <si>
    <t>Portal de internet de registro de contratantes de espacios.</t>
  </si>
  <si>
    <t>Las empresas interesadas en participar se registran de forma correcta.</t>
  </si>
  <si>
    <t>1003 espacios aprobados</t>
  </si>
  <si>
    <t>Reporte de ocupación de espacios disponibles</t>
  </si>
  <si>
    <t>Se tienen condiciones favorables a nivel macroeconómico que mantienen la demanda de espacios.</t>
  </si>
  <si>
    <t>Acta de acuerdos entre gerente, dirección y comisión.</t>
  </si>
  <si>
    <t>Las empresas aprobadas firman contratos.</t>
  </si>
  <si>
    <t>Expedientes de Contratos</t>
  </si>
  <si>
    <t>Los contratantes cumplen en tiempo y forma con el pago de sus espacios.</t>
  </si>
  <si>
    <t>Bitácora de servicios y check list de supervisión</t>
  </si>
  <si>
    <t>Las empresas contratadas cumplen el Reglamento para Expositores.</t>
  </si>
  <si>
    <t>Crecimiento 15.5%</t>
  </si>
  <si>
    <t>Los asistentes consideran cubiertas sus expectativas.</t>
  </si>
  <si>
    <t>7  Espectáculos aprobados</t>
  </si>
  <si>
    <t>Acta de consejo de espectáculos</t>
  </si>
  <si>
    <t>Se cuenta con aprobación de consejo para la realización de mas espectáculos de gran formato.</t>
  </si>
  <si>
    <t>Carpeta de contratos</t>
  </si>
  <si>
    <t>Las empresas de espectáculos de gran formato aprobadas firman el contrato.</t>
  </si>
  <si>
    <t>Reportes internos de logística de eventos</t>
  </si>
  <si>
    <t>Las empresas de espectáculos contratadas operan conforme al contrato.</t>
  </si>
  <si>
    <t>Los visitantes atienden las recomendaciones de seguridad.</t>
  </si>
  <si>
    <t>1 Plan de Trabajo</t>
  </si>
  <si>
    <t>Plan de trabajo realizado y aprobado.</t>
  </si>
  <si>
    <t>Existe coordinación entre las diferentes dependencias de seguridad y protección civil de todos los ámbitos de gobierno.</t>
  </si>
  <si>
    <t>Plantilla ocupada y plantilla autorizada</t>
  </si>
  <si>
    <t>Existe interés de la población en atender convocatoria de vacantes de personal de seguridad.</t>
  </si>
  <si>
    <t>Publicación de convocatoria y reclutamiento de personal.</t>
  </si>
  <si>
    <t>El personal seleccionado acude a firmar el contrato.</t>
  </si>
  <si>
    <t>Contratos firmados y Plantilla de personal</t>
  </si>
  <si>
    <t>Se cuenta con apoyo de instancias (Protección Civil y Bomberos) en la capacitación del personal de seguridad interna.</t>
  </si>
  <si>
    <t>Las personas que reciben impacto de promoción, acuden a la feria.</t>
  </si>
  <si>
    <t>Carpeta de medios</t>
  </si>
  <si>
    <t>Las empresas de medios seleccionadas operan conforme a lo pactado.</t>
  </si>
  <si>
    <t>Reportes de redes sociales (Facebook, Twitter, Instagram)</t>
  </si>
  <si>
    <t>Se mantiene en constante crecimiento el uso de redes sociales.</t>
  </si>
  <si>
    <t>Estado Analítico de Ingresos y/o reportes internos</t>
  </si>
  <si>
    <t>Los patrocinadores reconocen la Feria con un excelente evento para fortalecer su imagen.</t>
  </si>
  <si>
    <t>Estado Analítico de Ingresos y/p reportes internos</t>
  </si>
  <si>
    <t>Las condiciones macroeconómicas del país se comportan de forma favorable.</t>
  </si>
  <si>
    <t>Carpeta y Bitácora de eventos realizados</t>
  </si>
  <si>
    <t>Los contratantes y promotores utilizan los espacios disponibles.</t>
  </si>
  <si>
    <t>Se cuenta con apoyos de los entes públicos municipales en el uso y promoción de espacios del Parque.</t>
  </si>
  <si>
    <t>Informe de eventos parque ecológico y oficios de solicitud de préstamo de espacios.</t>
  </si>
  <si>
    <t>La ciudadanía mantiene interés de solicitar los espacios del parque.</t>
  </si>
  <si>
    <t>Reporte trimestral de ocupación</t>
  </si>
  <si>
    <t>Se tienen condiciones necesarias que fomenten el incremento en la realización de eventos.</t>
  </si>
  <si>
    <t>Disminuye la competencia desleal.</t>
  </si>
  <si>
    <t>El Poliforum atiende coordinación con Patronato para la realización de eventos.</t>
  </si>
  <si>
    <t>Existe demanda de ocupación del CEFEL.</t>
  </si>
  <si>
    <t>Los contratantes responden de forma favorable a la oferta de espacios.</t>
  </si>
  <si>
    <t>Bitácora de actividades de mantenimiento</t>
  </si>
  <si>
    <t>Los usuarios de las instalaciones le dan uso adecuado.</t>
  </si>
  <si>
    <t>Publicación en la pagina de la feria.</t>
  </si>
  <si>
    <t>El Consejo Directivo aprueba en tiempo y forma tabulador de Recinto.</t>
  </si>
  <si>
    <t>Reportes de medios y comportamiento</t>
  </si>
  <si>
    <t>Se cuenta con suficiencia presupuestal y cumplimientos de empresas de medios</t>
  </si>
  <si>
    <t>Encuesta de percepción de visitantes</t>
  </si>
  <si>
    <t>Los encuestados responden de forma objetiva mecanismo de evaluación</t>
  </si>
  <si>
    <t>Reportes internos de control de visitantes</t>
  </si>
  <si>
    <t>La población mantiene su interés de asistir a eventos propios del Patronato.</t>
  </si>
  <si>
    <t>Programas de eventos alternos realizados.</t>
  </si>
  <si>
    <t>Existen condiciones macroeconómicas, climáticas y de salud que fortalecen el crecimiento de visitantes.</t>
  </si>
  <si>
    <t>Estado Analítico de Ingresos</t>
  </si>
  <si>
    <t>Los ciudadanos del Municipio de León y Turistas asisten a los espectáculos de los eventos alternos.</t>
  </si>
  <si>
    <t>Acta de consejo con acuerdos de aprobación.</t>
  </si>
  <si>
    <t>Se cuenta con aprobación de consejo para la realización de espectáculos.</t>
  </si>
  <si>
    <t>Contratos celebrados</t>
  </si>
  <si>
    <t>Las empresas aprobadas firman contrato dentro de los tiempos establecidos.</t>
  </si>
  <si>
    <t>Facturas expedidas</t>
  </si>
  <si>
    <t>Reporte de salida y encuestas realizadas</t>
  </si>
  <si>
    <t>Se dan las condiciones climatológicas y ambientales adecuadas.</t>
  </si>
  <si>
    <t>Los visitantes a los eventos alternos usan de forma adecuada las instalaciones.</t>
  </si>
  <si>
    <t>Se mantiene el numero de días de realización de eventos alternos y oferta de espectáculos.</t>
  </si>
  <si>
    <t>Carpeta de proyectos.</t>
  </si>
  <si>
    <t>Se cuentan con los recursos suficientes y aprobación  por parte del Consejo.</t>
  </si>
  <si>
    <t>2645 m2</t>
  </si>
  <si>
    <t>Gobierno del Estado y Municipio de León entrega los recursos conforme a lo pactado en convenio.</t>
  </si>
  <si>
    <t>1 programa realizado a mas tardar en abril.</t>
  </si>
  <si>
    <t>Programa anual de ampliación y mejora</t>
  </si>
  <si>
    <t>Se cuenta con suficiencia presupuestal para implementar programa de mejora.</t>
  </si>
  <si>
    <t>Bitácora de actividades</t>
  </si>
  <si>
    <t>[(Ingresos recinto 2017/ingresos de recinto 2015)-1]*100</t>
  </si>
  <si>
    <t>% Variación anual de numero de visitantes</t>
  </si>
  <si>
    <t>Año 2014: 5 millones 570 mil visitantes años 2016 6,270,745</t>
  </si>
  <si>
    <t>5,875,838 visitantes</t>
  </si>
  <si>
    <t>Investigación de mercados.</t>
  </si>
  <si>
    <t>EJE 3 Desarrollo Económico y Competitividad</t>
  </si>
  <si>
    <t>3.5 León Motor Turístico</t>
  </si>
  <si>
    <t>Estratégico (Tasa de variación)</t>
  </si>
  <si>
    <t>Estratégico (Promedio)</t>
  </si>
  <si>
    <t>% Asistentes a espectáculos de pequeño formato Feria edición 2017</t>
  </si>
  <si>
    <t>(Asistentes a eventos espectáculos pequeño formato. 2017/asistentes a espectáculos de pequeños formatos programados)*100</t>
  </si>
  <si>
    <t>Estratégico (Porcentaje)</t>
  </si>
  <si>
    <t>% de realización de espectáculo de pequeño formato programados</t>
  </si>
  <si>
    <t>(Espectáculos de pequeño formato realizados/espectáculos de pequeño formato programados)</t>
  </si>
  <si>
    <t>10 espectáculos</t>
  </si>
  <si>
    <t>% Espectáculos de pequeño formato contratadas.</t>
  </si>
  <si>
    <t xml:space="preserve">
(Empresas espectáculos pequeño formato operadas edición 2017/empresas de espectáculos contratadas edición 2017)*100
</t>
  </si>
  <si>
    <t xml:space="preserve">
(Empresas espectáculos pequeño formato evaluadas edición 2017/empresas de espectáculos contratadas edición 2017)*100
</t>
  </si>
  <si>
    <t>Estratégico (porcentaje)</t>
  </si>
  <si>
    <t>(Requerimientos atendidos / Requerimientos internos solicitados)*100</t>
  </si>
  <si>
    <t>Estratégico (promedio)</t>
  </si>
  <si>
    <t>Gestión (Numérico)</t>
  </si>
  <si>
    <t>Edición 2016: 1010 espacios</t>
  </si>
  <si>
    <t>100% de actividades de supervisión realizadas</t>
  </si>
  <si>
    <t>% de realización de espectáculo de gran formato programados</t>
  </si>
  <si>
    <t>(Espectáculos de gran formato realizados/espectáculos de gran formato programados)*100</t>
  </si>
  <si>
    <t>7 espectáculos realizados</t>
  </si>
  <si>
    <t xml:space="preserve">% Empresas de espectáculos de gran formato contratadas operadas </t>
  </si>
  <si>
    <t>(Empresas espectáculos de gran formato operadas/empresas de espectáculos de gran formato contratadas)*100</t>
  </si>
  <si>
    <t>%Empresas de espectáculos de gran formato contratadas evaluadas</t>
  </si>
  <si>
    <t>(Empresas espectáculos de gran formato evaluadas/ empresas espectáculos de gran formato contratadas)*100</t>
  </si>
  <si>
    <t>(Personal contratado de seguridad y vigilancia edición 2017/Personal requerido seguridad y vigilancia edición 2017)*100</t>
  </si>
  <si>
    <t>(Empleados de seguridad capacitados Feria edición 2017/Empleados seguridad contratados Feria edición 2017)*100</t>
  </si>
  <si>
    <t>Línea Base 2015: $8,749,456</t>
  </si>
  <si>
    <t>Estratégico (Numérico)</t>
  </si>
  <si>
    <t>[(Asistentes a eventos realizados en parque ecológico 2017/asistentes a eventos realizados en parque ecológico 2016)-1]*100</t>
  </si>
  <si>
    <t>(Eventos realizados en explanada de usos múltiples 2017/eventos realizados explanadas  2016)-1)*100</t>
  </si>
  <si>
    <t>1 tabulador autorizado</t>
  </si>
  <si>
    <t>(Días de evento nuevo 2017/días de evento nuevo programados)*100</t>
  </si>
  <si>
    <t>(Empresas de espectáculos evaluadas/empresas de espectáculos programadas)*100</t>
  </si>
  <si>
    <t>Espacios contratados/espacios aprobados</t>
  </si>
  <si>
    <t>Estratégico(promedio)</t>
  </si>
  <si>
    <t>Estudio edición 2016: 92%</t>
  </si>
  <si>
    <t>1 programa</t>
  </si>
  <si>
    <t xml:space="preserve">1.- Espectáculos para evento alterno 2017 realizados </t>
  </si>
  <si>
    <t>2.- Espacios a visitantes ofertados</t>
  </si>
  <si>
    <t>% Espectáculos realizados para evento alterno 2017</t>
  </si>
  <si>
    <t>Nivel de cumplimiento de venta de espacios disponibles para evento alterno 2017</t>
  </si>
  <si>
    <t>(Espectáculos realizados para evento alterno 2017/espectáculos programados para evento alterno 2017)*100</t>
  </si>
  <si>
    <t>(Espacios vendidos para evento alterno 2017/espacios disponibles para evento alterno 2017)*100</t>
  </si>
  <si>
    <t>(Asistentes a evento alterno registrados/asistentes a evento alterno programados)*100</t>
  </si>
  <si>
    <t>Año 2016: 92%</t>
  </si>
  <si>
    <t>Año 2016: 88%</t>
  </si>
  <si>
    <t>Superior al 9% respecto a línea base (2015) 9,536.907.04</t>
  </si>
  <si>
    <t>Año 2016: 7 eventos</t>
  </si>
  <si>
    <t>60 eventos (-26%)</t>
  </si>
  <si>
    <t>Año 2016: 100%</t>
  </si>
  <si>
    <t xml:space="preserve">Año 2016: 35 espacios </t>
  </si>
  <si>
    <t>100% (40 espacios disponibles)</t>
  </si>
  <si>
    <t>Año 2016: 57296 visitantes</t>
  </si>
  <si>
    <t>1 Plan anual de trabajo realizado a mas tardar en  octubre.</t>
  </si>
  <si>
    <t>Reportes de Secretaría de Turismo del Estado e informes de la Dirección General de Hospitalidad y Turismo generados de manera mensual</t>
  </si>
  <si>
    <t>Indicadores de actividad turística de León, generado por la Dirección de Planeación de la Secretaría de Turismo del Estado de Guanajuato y solicitado por la Gerencia de Mercadotecnia.</t>
  </si>
  <si>
    <t>Reporte de espacios ocupados elaborado y concentrado  por Gerencia Comercial.</t>
  </si>
  <si>
    <t xml:space="preserve">Carpeta de contratos celebrados en custodia de Gerencia de Comercialización </t>
  </si>
  <si>
    <t>Evidencia fotográfica y bitácora de obra coordinada en gerencia de Servicios Generales del Patronato de la Feria.</t>
  </si>
  <si>
    <t>1a) Fachada de Centro de Espectáculos rehabilitada.</t>
  </si>
  <si>
    <t>(Asistentes eventos de gran formato Feria edición 2017/asistentes a espectáculos de gran formato 2016)-1]*100</t>
  </si>
  <si>
    <t>Porcentaje de espectáculos realizados en parque ecológico</t>
  </si>
  <si>
    <t>(Eventos realizados en parque ecológico/eventos programados en parque ecológico)*100</t>
  </si>
  <si>
    <t>(Número de visitantes a eventos alternos 2017/Visitantes evento nuevo 2016)-1)*100</t>
  </si>
  <si>
    <t>[(Ingresos por eventos propios 2017/ ingresos por eventos propios 2016)-1]*100</t>
  </si>
  <si>
    <t>% Cumplimiento de metros cuadrados rehabilitados de fachada de Centro de Espectáculos.</t>
  </si>
  <si>
    <t>5.83% (6,535,353,531)</t>
  </si>
  <si>
    <t>262 eventos</t>
  </si>
  <si>
    <t>13 eventos anuales</t>
  </si>
  <si>
    <t>13 eventos</t>
  </si>
  <si>
    <t>16 268 visitantes</t>
  </si>
  <si>
    <t>16268 visitantes</t>
  </si>
  <si>
    <t>26 eventos</t>
  </si>
  <si>
    <t>50 eventos</t>
  </si>
  <si>
    <t xml:space="preserve">6 eventos </t>
  </si>
  <si>
    <t>6 eventos</t>
  </si>
  <si>
    <t>10 eventos</t>
  </si>
  <si>
    <t>141 eventos</t>
  </si>
  <si>
    <t>100% (4 materiales)</t>
  </si>
  <si>
    <t>2016: 57,296 visitantes (Piro Música)</t>
  </si>
  <si>
    <t>20,622 asistentes</t>
  </si>
  <si>
    <t>4 días</t>
  </si>
  <si>
    <t>100% (20 espectáculos realizados)</t>
  </si>
  <si>
    <t>100% (20 empresas aprobadas)</t>
  </si>
  <si>
    <t>100% (20 empresas contratadas)</t>
  </si>
  <si>
    <t>100% (20 empresas operadas)</t>
  </si>
  <si>
    <t>100% (20 empresas evaluadas)</t>
  </si>
  <si>
    <t>100% (29 espacios disponibles)</t>
  </si>
  <si>
    <t>29 espacios</t>
  </si>
  <si>
    <t>29 solicitudes</t>
  </si>
  <si>
    <t>100% (29 espacios aprobados)</t>
  </si>
  <si>
    <t>100% (29 espacios contratantes)</t>
  </si>
  <si>
    <t>Calificación promedio 8.9</t>
  </si>
  <si>
    <t>Calificación promedio 9.3</t>
  </si>
  <si>
    <t>8 medios contratados</t>
  </si>
  <si>
    <t>100% ($291,460)</t>
  </si>
  <si>
    <t>100% (5,875.838)</t>
  </si>
  <si>
    <t>Reporte de encuestas realizadas de forma externa y coordinadas por la Gerencia de Mercadotecnia del Patronato de la Feria.</t>
  </si>
  <si>
    <t>Controles de acceso y estimativos de asistencia por el área de Logística de la Gerencia Comercial del Patronato de la Feria de León realizado de forma anual.</t>
  </si>
  <si>
    <t>Estudio de mercado externo para conocer evaluación integral al evento "Feria Estatal de León 2017" coordinada por Gerencia de Mercadotecnia de forma anual.</t>
  </si>
  <si>
    <t>Programa de espectáculos autorizado por Consejo y coordinado por Gerencia de Espectáculos previo a realización de la Feria.</t>
  </si>
  <si>
    <t>Programa de espectáculos autorizado por Consejo y coordinado por Gerencia de Espectáculos previo al evento alterno.</t>
  </si>
  <si>
    <t>PATRONATO DE LA FERIA DE LEON Y PARQUE ECOLOGICO
INDICADORES DE RESULTADOS
DEL 1 DE ENERO AL 31 DE DICIEMBRE DE 2017</t>
  </si>
  <si>
    <t>1  Plan de trabajo realizado a mas tardar en octubre.</t>
  </si>
  <si>
    <t>Año 2016: 2,885,592</t>
  </si>
  <si>
    <t>10% (3 millones)</t>
  </si>
  <si>
    <t>Año 2016: 634 mil</t>
  </si>
  <si>
    <t xml:space="preserve">5% anual </t>
  </si>
  <si>
    <r>
      <t>Tabulador de precios</t>
    </r>
    <r>
      <rPr>
        <sz val="8"/>
        <color rgb="FF00B050"/>
        <rFont val="Arial"/>
        <family val="2"/>
      </rPr>
      <t xml:space="preserve"> (2018)</t>
    </r>
    <r>
      <rPr>
        <sz val="11"/>
        <color theme="1"/>
        <rFont val="Calibri"/>
        <family val="2"/>
        <scheme val="minor"/>
      </rPr>
      <t xml:space="preserve"> actualizado en tiempo y forma</t>
    </r>
  </si>
  <si>
    <r>
      <t>Porcentaje de registro</t>
    </r>
    <r>
      <rPr>
        <sz val="8"/>
        <color rgb="FF00B05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de asistentes a evento alterno.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</si>
</sst>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4" applyFont="1" applyProtection="1"/>
    <xf numFmtId="0" fontId="4" fillId="4" borderId="3" xfId="4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" fontId="4" fillId="4" borderId="5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0" borderId="0" xfId="4" applyFont="1" applyProtection="1">
      <protection locked="0"/>
    </xf>
    <xf numFmtId="0" fontId="5" fillId="0" borderId="0" xfId="4" applyFont="1" applyAlignment="1" applyProtection="1">
      <alignment horizontal="center"/>
      <protection locked="0"/>
    </xf>
    <xf numFmtId="4" fontId="5" fillId="0" borderId="0" xfId="4" applyNumberFormat="1" applyFont="1" applyProtection="1">
      <protection locked="0"/>
    </xf>
    <xf numFmtId="0" fontId="6" fillId="3" borderId="0" xfId="4" applyFont="1" applyFill="1" applyProtection="1"/>
    <xf numFmtId="0" fontId="7" fillId="3" borderId="0" xfId="4" applyFont="1" applyFill="1" applyProtection="1"/>
    <xf numFmtId="0" fontId="5" fillId="0" borderId="0" xfId="4" applyFont="1" applyAlignment="1" applyProtection="1">
      <alignment horizontal="center" vertical="center"/>
      <protection locked="0"/>
    </xf>
    <xf numFmtId="10" fontId="3" fillId="0" borderId="5" xfId="6" applyNumberFormat="1" applyFont="1" applyFill="1" applyBorder="1" applyAlignment="1" applyProtection="1">
      <alignment horizontal="center" vertical="center" wrapText="1"/>
      <protection locked="0"/>
    </xf>
    <xf numFmtId="44" fontId="3" fillId="0" borderId="5" xfId="5" applyFont="1" applyFill="1" applyBorder="1" applyAlignment="1" applyProtection="1">
      <alignment horizontal="center" vertical="center" wrapText="1"/>
      <protection locked="0"/>
    </xf>
    <xf numFmtId="44" fontId="3" fillId="0" borderId="5" xfId="5" applyFont="1" applyFill="1" applyBorder="1" applyAlignment="1">
      <alignment horizontal="center" vertical="center" wrapText="1"/>
    </xf>
    <xf numFmtId="44" fontId="5" fillId="0" borderId="5" xfId="5" applyFont="1" applyFill="1" applyBorder="1" applyAlignment="1">
      <alignment horizontal="center" vertical="center" wrapText="1"/>
    </xf>
    <xf numFmtId="44" fontId="5" fillId="0" borderId="5" xfId="5" applyFont="1" applyFill="1" applyBorder="1" applyAlignment="1" applyProtection="1">
      <alignment horizontal="center" vertical="center" wrapText="1"/>
      <protection locked="0"/>
    </xf>
    <xf numFmtId="44" fontId="5" fillId="0" borderId="5" xfId="5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44" fontId="3" fillId="0" borderId="3" xfId="5" applyFont="1" applyFill="1" applyBorder="1" applyAlignment="1">
      <alignment horizontal="center" vertical="center" wrapText="1"/>
    </xf>
    <xf numFmtId="44" fontId="3" fillId="0" borderId="6" xfId="5" applyFont="1" applyFill="1" applyBorder="1" applyAlignment="1">
      <alignment horizontal="center" vertical="center" wrapText="1"/>
    </xf>
    <xf numFmtId="10" fontId="3" fillId="0" borderId="3" xfId="6" applyNumberFormat="1" applyFont="1" applyFill="1" applyBorder="1" applyAlignment="1" applyProtection="1">
      <alignment horizontal="center" vertical="center" wrapText="1"/>
      <protection locked="0"/>
    </xf>
    <xf numFmtId="10" fontId="3" fillId="0" borderId="6" xfId="6" applyNumberFormat="1" applyFont="1" applyFill="1" applyBorder="1" applyAlignment="1" applyProtection="1">
      <alignment horizontal="center" vertical="center" wrapText="1"/>
      <protection locked="0"/>
    </xf>
    <xf numFmtId="10" fontId="3" fillId="0" borderId="5" xfId="6" applyNumberFormat="1" applyFont="1" applyFill="1" applyBorder="1" applyAlignment="1" applyProtection="1">
      <alignment horizontal="center" vertical="center" wrapText="1"/>
      <protection locked="0"/>
    </xf>
    <xf numFmtId="44" fontId="5" fillId="0" borderId="5" xfId="5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5" xfId="6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9" fontId="5" fillId="0" borderId="5" xfId="6" applyFont="1" applyFill="1" applyBorder="1" applyAlignment="1" applyProtection="1">
      <alignment horizontal="center" vertical="center" wrapText="1"/>
      <protection locked="0"/>
    </xf>
    <xf numFmtId="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5" xfId="6" applyNumberFormat="1" applyFont="1" applyFill="1" applyBorder="1" applyAlignment="1" applyProtection="1">
      <alignment horizontal="center" vertical="center" wrapText="1"/>
      <protection locked="0"/>
    </xf>
    <xf numFmtId="1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6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8" fontId="5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3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5" xfId="7" applyNumberFormat="1" applyFont="1" applyFill="1" applyBorder="1" applyAlignment="1" applyProtection="1">
      <alignment horizontal="center" vertical="center" wrapText="1"/>
      <protection locked="0"/>
    </xf>
    <xf numFmtId="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0" fontId="1" fillId="0" borderId="5" xfId="6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9" fontId="1" fillId="0" borderId="5" xfId="6" applyFont="1" applyFill="1" applyBorder="1" applyAlignment="1" applyProtection="1">
      <alignment horizontal="center" vertical="center" wrapText="1"/>
      <protection locked="0"/>
    </xf>
  </cellXfs>
  <cellStyles count="8">
    <cellStyle name="Millares 2" xfId="7"/>
    <cellStyle name="Moneda 2" xfId="5"/>
    <cellStyle name="Normal" xfId="0" builtinId="0"/>
    <cellStyle name="Normal 2" xfId="3"/>
    <cellStyle name="Normal 2 2" xfId="1"/>
    <cellStyle name="Normal 3" xfId="4"/>
    <cellStyle name="Normal_141008Reportes Cuadros Institucionales-sectorialesADV" xfId="2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ver/OneDrive/Documentos/CLIENTES%20POR%20ESTADO/GUANAJUATO/M18%20LEON/M18R%20PATRONATO%20FERIA/SED/2017/2%20trim%202017/0333_IR_18_Feria_2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330 IR"/>
      <sheetName val="Hoja2"/>
      <sheetName val="Formulas"/>
      <sheetName val="Base"/>
    </sheetNames>
    <sheetDataSet>
      <sheetData sheetId="0" refreshError="1"/>
      <sheetData sheetId="1" refreshError="1"/>
      <sheetData sheetId="2" refreshError="1"/>
      <sheetData sheetId="3" refreshError="1">
        <row r="4">
          <cell r="AB4">
            <v>79018640.489999995</v>
          </cell>
        </row>
      </sheetData>
      <sheetData sheetId="4" refreshError="1">
        <row r="147">
          <cell r="D147">
            <v>2218660.35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5"/>
  <sheetViews>
    <sheetView tabSelected="1" zoomScale="88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" sqref="D5"/>
    </sheetView>
  </sheetViews>
  <sheetFormatPr baseColWidth="10" defaultRowHeight="11.25" x14ac:dyDescent="0.2"/>
  <cols>
    <col min="1" max="1" width="11.140625" style="7" customWidth="1"/>
    <col min="2" max="2" width="19" style="7" customWidth="1"/>
    <col min="3" max="3" width="25.28515625" style="7" bestFit="1" customWidth="1"/>
    <col min="4" max="4" width="18.28515625" style="7" bestFit="1" customWidth="1"/>
    <col min="5" max="5" width="24.85546875" style="7" bestFit="1" customWidth="1"/>
    <col min="6" max="6" width="28.85546875" style="7" customWidth="1"/>
    <col min="7" max="7" width="7.7109375" style="7" bestFit="1" customWidth="1"/>
    <col min="8" max="8" width="9.140625" style="7" bestFit="1" customWidth="1"/>
    <col min="9" max="9" width="8.85546875" style="7" bestFit="1" customWidth="1"/>
    <col min="10" max="10" width="9.28515625" style="7" bestFit="1" customWidth="1"/>
    <col min="11" max="11" width="36.140625" style="8" bestFit="1" customWidth="1"/>
    <col min="12" max="12" width="44.5703125" style="7" bestFit="1" customWidth="1"/>
    <col min="13" max="13" width="57.28515625" style="7" bestFit="1" customWidth="1"/>
    <col min="14" max="14" width="22.5703125" style="7" bestFit="1" customWidth="1"/>
    <col min="15" max="15" width="15.28515625" style="7" bestFit="1" customWidth="1"/>
    <col min="16" max="16" width="18.140625" style="7" bestFit="1" customWidth="1"/>
    <col min="17" max="17" width="30.5703125" style="12" bestFit="1" customWidth="1"/>
    <col min="18" max="19" width="25.5703125" style="7" bestFit="1" customWidth="1"/>
    <col min="20" max="20" width="20.140625" style="7" bestFit="1" customWidth="1"/>
    <col min="21" max="21" width="16.85546875" style="7" bestFit="1" customWidth="1"/>
    <col min="22" max="22" width="16" style="7" bestFit="1" customWidth="1"/>
    <col min="23" max="23" width="36.140625" style="7" bestFit="1" customWidth="1"/>
    <col min="24" max="24" width="48.5703125" style="7" bestFit="1" customWidth="1"/>
    <col min="25" max="27" width="17.140625" style="9" bestFit="1" customWidth="1"/>
    <col min="28" max="29" width="17" style="7" bestFit="1" customWidth="1"/>
    <col min="30" max="30" width="5.28515625" style="1" bestFit="1" customWidth="1"/>
    <col min="31" max="16384" width="11.42578125" style="1"/>
  </cols>
  <sheetData>
    <row r="1" spans="1:29" ht="69" customHeight="1" x14ac:dyDescent="0.2">
      <c r="A1" s="19" t="s">
        <v>517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3" t="s">
        <v>22</v>
      </c>
      <c r="X2" s="4" t="s">
        <v>23</v>
      </c>
      <c r="Y2" s="5" t="s">
        <v>24</v>
      </c>
      <c r="Z2" s="5" t="s">
        <v>25</v>
      </c>
      <c r="AA2" s="5" t="s">
        <v>26</v>
      </c>
      <c r="AB2" s="6" t="s">
        <v>27</v>
      </c>
      <c r="AC2" s="6" t="s">
        <v>28</v>
      </c>
    </row>
    <row r="3" spans="1:29" s="10" customFormat="1" ht="33.75" x14ac:dyDescent="0.2">
      <c r="A3" s="27" t="s">
        <v>30</v>
      </c>
      <c r="B3" s="54" t="s">
        <v>31</v>
      </c>
      <c r="C3" s="27" t="s">
        <v>413</v>
      </c>
      <c r="D3" s="27" t="s">
        <v>414</v>
      </c>
      <c r="E3" s="27" t="s">
        <v>32</v>
      </c>
      <c r="F3" s="27" t="s">
        <v>33</v>
      </c>
      <c r="G3" s="27">
        <v>2</v>
      </c>
      <c r="H3" s="27">
        <v>2.4</v>
      </c>
      <c r="I3" s="27" t="s">
        <v>34</v>
      </c>
      <c r="J3" s="54" t="s">
        <v>35</v>
      </c>
      <c r="K3" s="27" t="s">
        <v>38</v>
      </c>
      <c r="L3" s="27" t="s">
        <v>148</v>
      </c>
      <c r="M3" s="27" t="s">
        <v>149</v>
      </c>
      <c r="N3" s="27" t="s">
        <v>415</v>
      </c>
      <c r="O3" s="27" t="s">
        <v>29</v>
      </c>
      <c r="P3" s="27" t="s">
        <v>150</v>
      </c>
      <c r="Q3" s="27" t="s">
        <v>151</v>
      </c>
      <c r="R3" s="28">
        <v>0.1</v>
      </c>
      <c r="S3" s="29" t="s">
        <v>481</v>
      </c>
      <c r="T3" s="14">
        <v>6535353531</v>
      </c>
      <c r="U3" s="13">
        <v>0.58299999999999996</v>
      </c>
      <c r="V3" s="30">
        <v>1</v>
      </c>
      <c r="W3" s="27" t="s">
        <v>469</v>
      </c>
      <c r="X3" s="27" t="s">
        <v>302</v>
      </c>
      <c r="Y3" s="14">
        <v>79018640.489999995</v>
      </c>
      <c r="Z3" s="14">
        <v>78571617.329999998</v>
      </c>
      <c r="AA3" s="14">
        <v>75482004.379999995</v>
      </c>
      <c r="AB3" s="13">
        <f>AA3/Y3</f>
        <v>0.95524301496369624</v>
      </c>
      <c r="AC3" s="13">
        <f>AA3/Z3</f>
        <v>0.96067774783070004</v>
      </c>
    </row>
    <row r="4" spans="1:29" s="10" customFormat="1" ht="60" x14ac:dyDescent="0.2">
      <c r="A4" s="27" t="s">
        <v>30</v>
      </c>
      <c r="B4" s="54" t="s">
        <v>36</v>
      </c>
      <c r="C4" s="27" t="s">
        <v>413</v>
      </c>
      <c r="D4" s="27" t="s">
        <v>414</v>
      </c>
      <c r="E4" s="27" t="s">
        <v>32</v>
      </c>
      <c r="F4" s="27" t="s">
        <v>37</v>
      </c>
      <c r="G4" s="27">
        <v>2</v>
      </c>
      <c r="H4" s="27">
        <v>2.4</v>
      </c>
      <c r="I4" s="27" t="s">
        <v>34</v>
      </c>
      <c r="J4" s="54" t="s">
        <v>35</v>
      </c>
      <c r="K4" s="27" t="s">
        <v>38</v>
      </c>
      <c r="L4" s="27" t="s">
        <v>152</v>
      </c>
      <c r="M4" s="27" t="s">
        <v>153</v>
      </c>
      <c r="N4" s="27" t="s">
        <v>416</v>
      </c>
      <c r="O4" s="27" t="s">
        <v>154</v>
      </c>
      <c r="P4" s="27" t="s">
        <v>150</v>
      </c>
      <c r="Q4" s="27" t="s">
        <v>155</v>
      </c>
      <c r="R4" s="27" t="s">
        <v>156</v>
      </c>
      <c r="S4" s="28">
        <v>0.91</v>
      </c>
      <c r="T4" s="28">
        <v>0.91</v>
      </c>
      <c r="U4" s="13">
        <v>1.0111111111111111</v>
      </c>
      <c r="V4" s="30">
        <v>1</v>
      </c>
      <c r="W4" s="31" t="s">
        <v>512</v>
      </c>
      <c r="X4" s="27" t="s">
        <v>303</v>
      </c>
      <c r="Y4" s="14">
        <f>[1]Formulas!AB4</f>
        <v>79018640.489999995</v>
      </c>
      <c r="Z4" s="14">
        <v>78571617.329999998</v>
      </c>
      <c r="AA4" s="14">
        <v>75482004.379999995</v>
      </c>
      <c r="AB4" s="13">
        <f>AA4/Y4</f>
        <v>0.95524301496369624</v>
      </c>
      <c r="AC4" s="13">
        <f>AA4/Z4</f>
        <v>0.96067774783070004</v>
      </c>
    </row>
    <row r="5" spans="1:29" s="10" customFormat="1" ht="75" x14ac:dyDescent="0.2">
      <c r="A5" s="27" t="s">
        <v>30</v>
      </c>
      <c r="B5" s="54" t="s">
        <v>39</v>
      </c>
      <c r="C5" s="27" t="s">
        <v>413</v>
      </c>
      <c r="D5" s="27" t="s">
        <v>414</v>
      </c>
      <c r="E5" s="27" t="s">
        <v>32</v>
      </c>
      <c r="F5" s="27" t="s">
        <v>40</v>
      </c>
      <c r="G5" s="27">
        <v>2</v>
      </c>
      <c r="H5" s="27">
        <v>2.4</v>
      </c>
      <c r="I5" s="27" t="s">
        <v>34</v>
      </c>
      <c r="J5" s="54" t="s">
        <v>35</v>
      </c>
      <c r="K5" s="27" t="s">
        <v>41</v>
      </c>
      <c r="L5" s="27" t="s">
        <v>417</v>
      </c>
      <c r="M5" s="27" t="s">
        <v>418</v>
      </c>
      <c r="N5" s="27" t="s">
        <v>419</v>
      </c>
      <c r="O5" s="27" t="s">
        <v>29</v>
      </c>
      <c r="P5" s="27" t="s">
        <v>150</v>
      </c>
      <c r="Q5" s="27" t="s">
        <v>157</v>
      </c>
      <c r="R5" s="27" t="s">
        <v>158</v>
      </c>
      <c r="S5" s="27" t="s">
        <v>304</v>
      </c>
      <c r="T5" s="32" t="s">
        <v>305</v>
      </c>
      <c r="U5" s="30">
        <v>0.50087999999999999</v>
      </c>
      <c r="V5" s="30">
        <v>1</v>
      </c>
      <c r="W5" s="31" t="s">
        <v>513</v>
      </c>
      <c r="X5" s="27" t="s">
        <v>306</v>
      </c>
      <c r="Y5" s="14">
        <v>13825439.449999999</v>
      </c>
      <c r="Z5" s="14">
        <f>Y5*$Z$4/$Y$4</f>
        <v>13747226.365175923</v>
      </c>
      <c r="AA5" s="14">
        <f>Y5*$AA$4/$Y$4</f>
        <v>13206654.463416025</v>
      </c>
      <c r="AB5" s="13">
        <f t="shared" ref="AB5:AB68" si="0">AA5/Y5</f>
        <v>0.95524301496369624</v>
      </c>
      <c r="AC5" s="13">
        <f t="shared" ref="AC5:AC68" si="1">AA5/Z5</f>
        <v>0.96067774783069992</v>
      </c>
    </row>
    <row r="6" spans="1:29" s="11" customFormat="1" ht="22.5" x14ac:dyDescent="0.2">
      <c r="A6" s="27" t="s">
        <v>30</v>
      </c>
      <c r="B6" s="55" t="s">
        <v>42</v>
      </c>
      <c r="C6" s="27" t="s">
        <v>413</v>
      </c>
      <c r="D6" s="27" t="s">
        <v>414</v>
      </c>
      <c r="E6" s="33" t="s">
        <v>32</v>
      </c>
      <c r="F6" s="33" t="s">
        <v>43</v>
      </c>
      <c r="G6" s="33">
        <v>2</v>
      </c>
      <c r="H6" s="33">
        <v>2.4</v>
      </c>
      <c r="I6" s="33" t="s">
        <v>34</v>
      </c>
      <c r="J6" s="55" t="s">
        <v>35</v>
      </c>
      <c r="K6" s="33" t="s">
        <v>41</v>
      </c>
      <c r="L6" s="33" t="s">
        <v>420</v>
      </c>
      <c r="M6" s="33" t="s">
        <v>421</v>
      </c>
      <c r="N6" s="33" t="s">
        <v>159</v>
      </c>
      <c r="O6" s="33" t="s">
        <v>160</v>
      </c>
      <c r="P6" s="33" t="s">
        <v>161</v>
      </c>
      <c r="Q6" s="33"/>
      <c r="R6" s="33" t="s">
        <v>162</v>
      </c>
      <c r="S6" s="33" t="s">
        <v>307</v>
      </c>
      <c r="T6" s="34" t="s">
        <v>422</v>
      </c>
      <c r="U6" s="34">
        <v>0.25</v>
      </c>
      <c r="V6" s="34">
        <v>1</v>
      </c>
      <c r="W6" s="33" t="s">
        <v>308</v>
      </c>
      <c r="X6" s="33" t="s">
        <v>309</v>
      </c>
      <c r="Y6" s="14">
        <v>2073815.9176726858</v>
      </c>
      <c r="Z6" s="14">
        <f t="shared" ref="Z6:Z35" si="2">Y6*$Z$4/$Y$4</f>
        <v>2062083.9549480975</v>
      </c>
      <c r="AA6" s="14">
        <f t="shared" ref="AA6:AA35" si="3">Y6*$AA$4/$Y$4</f>
        <v>1980998.1696773607</v>
      </c>
      <c r="AB6" s="13">
        <f t="shared" si="0"/>
        <v>0.95524301496369612</v>
      </c>
      <c r="AC6" s="13">
        <f t="shared" si="1"/>
        <v>0.96067774783069992</v>
      </c>
    </row>
    <row r="7" spans="1:29" s="11" customFormat="1" ht="22.5" x14ac:dyDescent="0.2">
      <c r="A7" s="27" t="s">
        <v>30</v>
      </c>
      <c r="B7" s="55" t="s">
        <v>44</v>
      </c>
      <c r="C7" s="27" t="s">
        <v>413</v>
      </c>
      <c r="D7" s="27" t="s">
        <v>414</v>
      </c>
      <c r="E7" s="33" t="s">
        <v>32</v>
      </c>
      <c r="F7" s="33" t="s">
        <v>45</v>
      </c>
      <c r="G7" s="33">
        <v>2</v>
      </c>
      <c r="H7" s="33">
        <v>2.4</v>
      </c>
      <c r="I7" s="33" t="s">
        <v>34</v>
      </c>
      <c r="J7" s="55" t="s">
        <v>35</v>
      </c>
      <c r="K7" s="33" t="s">
        <v>41</v>
      </c>
      <c r="L7" s="33" t="s">
        <v>423</v>
      </c>
      <c r="M7" s="33" t="s">
        <v>163</v>
      </c>
      <c r="N7" s="33" t="s">
        <v>159</v>
      </c>
      <c r="O7" s="33" t="s">
        <v>160</v>
      </c>
      <c r="P7" s="33" t="s">
        <v>161</v>
      </c>
      <c r="Q7" s="33"/>
      <c r="R7" s="35">
        <v>1</v>
      </c>
      <c r="S7" s="35">
        <v>1</v>
      </c>
      <c r="T7" s="34">
        <v>1</v>
      </c>
      <c r="U7" s="34">
        <v>1</v>
      </c>
      <c r="V7" s="34">
        <v>1</v>
      </c>
      <c r="W7" s="33" t="s">
        <v>310</v>
      </c>
      <c r="X7" s="33" t="s">
        <v>311</v>
      </c>
      <c r="Y7" s="14">
        <v>2073815.9176726858</v>
      </c>
      <c r="Z7" s="14">
        <f t="shared" si="2"/>
        <v>2062083.9549480975</v>
      </c>
      <c r="AA7" s="14">
        <f t="shared" si="3"/>
        <v>1980998.1696773607</v>
      </c>
      <c r="AB7" s="13">
        <f t="shared" si="0"/>
        <v>0.95524301496369612</v>
      </c>
      <c r="AC7" s="13">
        <f t="shared" si="1"/>
        <v>0.96067774783069992</v>
      </c>
    </row>
    <row r="8" spans="1:29" s="11" customFormat="1" ht="45" x14ac:dyDescent="0.2">
      <c r="A8" s="27" t="s">
        <v>30</v>
      </c>
      <c r="B8" s="55" t="s">
        <v>46</v>
      </c>
      <c r="C8" s="27" t="s">
        <v>413</v>
      </c>
      <c r="D8" s="27" t="s">
        <v>414</v>
      </c>
      <c r="E8" s="33" t="s">
        <v>32</v>
      </c>
      <c r="F8" s="33" t="s">
        <v>47</v>
      </c>
      <c r="G8" s="33">
        <v>2</v>
      </c>
      <c r="H8" s="33">
        <v>2.4</v>
      </c>
      <c r="I8" s="33" t="s">
        <v>34</v>
      </c>
      <c r="J8" s="55" t="s">
        <v>35</v>
      </c>
      <c r="K8" s="33" t="s">
        <v>41</v>
      </c>
      <c r="L8" s="33" t="s">
        <v>164</v>
      </c>
      <c r="M8" s="33" t="s">
        <v>424</v>
      </c>
      <c r="N8" s="33" t="s">
        <v>159</v>
      </c>
      <c r="O8" s="33" t="s">
        <v>160</v>
      </c>
      <c r="P8" s="33" t="s">
        <v>150</v>
      </c>
      <c r="Q8" s="36"/>
      <c r="R8" s="35">
        <v>1</v>
      </c>
      <c r="S8" s="35">
        <v>1</v>
      </c>
      <c r="T8" s="37">
        <v>1</v>
      </c>
      <c r="U8" s="34">
        <v>1</v>
      </c>
      <c r="V8" s="34">
        <v>1</v>
      </c>
      <c r="W8" s="33" t="s">
        <v>312</v>
      </c>
      <c r="X8" s="33" t="s">
        <v>313</v>
      </c>
      <c r="Y8" s="14">
        <v>8295263.6706907433</v>
      </c>
      <c r="Z8" s="14">
        <f t="shared" si="2"/>
        <v>8248335.8197923899</v>
      </c>
      <c r="AA8" s="14">
        <f t="shared" si="3"/>
        <v>7923992.6787094427</v>
      </c>
      <c r="AB8" s="13">
        <f t="shared" si="0"/>
        <v>0.95524301496369612</v>
      </c>
      <c r="AC8" s="13">
        <f t="shared" si="1"/>
        <v>0.96067774783069992</v>
      </c>
    </row>
    <row r="9" spans="1:29" s="11" customFormat="1" ht="45" x14ac:dyDescent="0.2">
      <c r="A9" s="27" t="s">
        <v>30</v>
      </c>
      <c r="B9" s="55" t="s">
        <v>48</v>
      </c>
      <c r="C9" s="27" t="s">
        <v>413</v>
      </c>
      <c r="D9" s="27" t="s">
        <v>414</v>
      </c>
      <c r="E9" s="33" t="s">
        <v>32</v>
      </c>
      <c r="F9" s="33" t="s">
        <v>49</v>
      </c>
      <c r="G9" s="33">
        <v>2</v>
      </c>
      <c r="H9" s="33">
        <v>2.4</v>
      </c>
      <c r="I9" s="33" t="s">
        <v>34</v>
      </c>
      <c r="J9" s="55" t="s">
        <v>35</v>
      </c>
      <c r="K9" s="33" t="s">
        <v>41</v>
      </c>
      <c r="L9" s="33" t="s">
        <v>165</v>
      </c>
      <c r="M9" s="33" t="s">
        <v>425</v>
      </c>
      <c r="N9" s="33" t="s">
        <v>159</v>
      </c>
      <c r="O9" s="33" t="s">
        <v>160</v>
      </c>
      <c r="P9" s="33" t="s">
        <v>150</v>
      </c>
      <c r="Q9" s="33"/>
      <c r="R9" s="35">
        <v>1</v>
      </c>
      <c r="S9" s="35">
        <v>1</v>
      </c>
      <c r="T9" s="35">
        <v>1</v>
      </c>
      <c r="U9" s="35">
        <v>1</v>
      </c>
      <c r="V9" s="34">
        <v>1</v>
      </c>
      <c r="W9" s="33" t="s">
        <v>314</v>
      </c>
      <c r="X9" s="33" t="s">
        <v>315</v>
      </c>
      <c r="Y9" s="14">
        <v>1382543.9451151241</v>
      </c>
      <c r="Z9" s="14">
        <f t="shared" si="2"/>
        <v>1374722.6366320651</v>
      </c>
      <c r="AA9" s="14">
        <f t="shared" si="3"/>
        <v>1320665.4464515741</v>
      </c>
      <c r="AB9" s="13">
        <f t="shared" si="0"/>
        <v>0.95524301496369624</v>
      </c>
      <c r="AC9" s="13">
        <f t="shared" si="1"/>
        <v>0.96067774783070004</v>
      </c>
    </row>
    <row r="10" spans="1:29" s="11" customFormat="1" ht="45" x14ac:dyDescent="0.2">
      <c r="A10" s="27" t="s">
        <v>30</v>
      </c>
      <c r="B10" s="55" t="s">
        <v>50</v>
      </c>
      <c r="C10" s="27" t="s">
        <v>413</v>
      </c>
      <c r="D10" s="27" t="s">
        <v>414</v>
      </c>
      <c r="E10" s="33" t="s">
        <v>32</v>
      </c>
      <c r="F10" s="33" t="s">
        <v>51</v>
      </c>
      <c r="G10" s="33">
        <v>2</v>
      </c>
      <c r="H10" s="33">
        <v>2.4</v>
      </c>
      <c r="I10" s="33" t="s">
        <v>34</v>
      </c>
      <c r="J10" s="55" t="s">
        <v>35</v>
      </c>
      <c r="K10" s="33" t="s">
        <v>52</v>
      </c>
      <c r="L10" s="33" t="s">
        <v>166</v>
      </c>
      <c r="M10" s="33" t="s">
        <v>167</v>
      </c>
      <c r="N10" s="33" t="s">
        <v>426</v>
      </c>
      <c r="O10" s="33" t="s">
        <v>154</v>
      </c>
      <c r="P10" s="33" t="s">
        <v>150</v>
      </c>
      <c r="Q10" s="33" t="s">
        <v>459</v>
      </c>
      <c r="R10" s="33" t="s">
        <v>168</v>
      </c>
      <c r="S10" s="38">
        <v>0.86650000000000005</v>
      </c>
      <c r="T10" s="35">
        <v>0.86650000000000005</v>
      </c>
      <c r="U10" s="34">
        <v>0.94184782608695661</v>
      </c>
      <c r="V10" s="34">
        <v>1</v>
      </c>
      <c r="W10" s="33" t="s">
        <v>470</v>
      </c>
      <c r="X10" s="33" t="s">
        <v>316</v>
      </c>
      <c r="Y10" s="14">
        <v>18464932.335990243</v>
      </c>
      <c r="Z10" s="14">
        <f t="shared" si="2"/>
        <v>18360472.776184667</v>
      </c>
      <c r="AA10" s="14">
        <f t="shared" si="3"/>
        <v>17638497.635731965</v>
      </c>
      <c r="AB10" s="13">
        <f t="shared" si="0"/>
        <v>0.95524301496369624</v>
      </c>
      <c r="AC10" s="13">
        <f t="shared" si="1"/>
        <v>0.96067774783069992</v>
      </c>
    </row>
    <row r="11" spans="1:29" s="10" customFormat="1" ht="22.5" x14ac:dyDescent="0.2">
      <c r="A11" s="27" t="s">
        <v>30</v>
      </c>
      <c r="B11" s="54" t="s">
        <v>53</v>
      </c>
      <c r="C11" s="27" t="s">
        <v>413</v>
      </c>
      <c r="D11" s="27" t="s">
        <v>414</v>
      </c>
      <c r="E11" s="27" t="s">
        <v>32</v>
      </c>
      <c r="F11" s="27" t="s">
        <v>54</v>
      </c>
      <c r="G11" s="27">
        <v>2</v>
      </c>
      <c r="H11" s="27">
        <v>2.4</v>
      </c>
      <c r="I11" s="27" t="s">
        <v>34</v>
      </c>
      <c r="J11" s="54" t="s">
        <v>35</v>
      </c>
      <c r="K11" s="27" t="s">
        <v>55</v>
      </c>
      <c r="L11" s="27" t="s">
        <v>169</v>
      </c>
      <c r="M11" s="27" t="s">
        <v>170</v>
      </c>
      <c r="N11" s="27" t="s">
        <v>159</v>
      </c>
      <c r="O11" s="27" t="s">
        <v>154</v>
      </c>
      <c r="P11" s="27" t="s">
        <v>150</v>
      </c>
      <c r="Q11" s="27" t="s">
        <v>171</v>
      </c>
      <c r="R11" s="27" t="s">
        <v>172</v>
      </c>
      <c r="S11" s="32">
        <v>0.92300000000000004</v>
      </c>
      <c r="T11" s="32">
        <v>0.92300000000000004</v>
      </c>
      <c r="U11" s="30">
        <v>1.1537500000000001</v>
      </c>
      <c r="V11" s="30">
        <v>1</v>
      </c>
      <c r="W11" s="27" t="s">
        <v>317</v>
      </c>
      <c r="X11" s="27" t="s">
        <v>318</v>
      </c>
      <c r="Y11" s="14">
        <v>868658.43417163275</v>
      </c>
      <c r="Z11" s="14">
        <f t="shared" si="2"/>
        <v>863744.27169305668</v>
      </c>
      <c r="AA11" s="14">
        <f t="shared" si="3"/>
        <v>829779.90163175389</v>
      </c>
      <c r="AB11" s="13">
        <f t="shared" si="0"/>
        <v>0.95524301496369624</v>
      </c>
      <c r="AC11" s="13">
        <f t="shared" si="1"/>
        <v>0.96067774783069992</v>
      </c>
    </row>
    <row r="12" spans="1:29" s="10" customFormat="1" ht="33.75" x14ac:dyDescent="0.2">
      <c r="A12" s="27" t="s">
        <v>30</v>
      </c>
      <c r="B12" s="54" t="s">
        <v>56</v>
      </c>
      <c r="C12" s="27" t="s">
        <v>413</v>
      </c>
      <c r="D12" s="27" t="s">
        <v>414</v>
      </c>
      <c r="E12" s="27" t="s">
        <v>32</v>
      </c>
      <c r="F12" s="27" t="s">
        <v>57</v>
      </c>
      <c r="G12" s="27">
        <v>2</v>
      </c>
      <c r="H12" s="27">
        <v>2.4</v>
      </c>
      <c r="I12" s="27" t="s">
        <v>34</v>
      </c>
      <c r="J12" s="54" t="s">
        <v>35</v>
      </c>
      <c r="K12" s="27" t="s">
        <v>52</v>
      </c>
      <c r="L12" s="27" t="s">
        <v>173</v>
      </c>
      <c r="M12" s="27" t="s">
        <v>174</v>
      </c>
      <c r="N12" s="27" t="s">
        <v>159</v>
      </c>
      <c r="O12" s="27" t="s">
        <v>160</v>
      </c>
      <c r="P12" s="27" t="s">
        <v>161</v>
      </c>
      <c r="Q12" s="27"/>
      <c r="R12" s="28">
        <v>1</v>
      </c>
      <c r="S12" s="28">
        <v>1</v>
      </c>
      <c r="T12" s="28">
        <v>1</v>
      </c>
      <c r="U12" s="28">
        <v>1</v>
      </c>
      <c r="V12" s="30">
        <v>1</v>
      </c>
      <c r="W12" s="27" t="s">
        <v>319</v>
      </c>
      <c r="X12" s="27" t="s">
        <v>320</v>
      </c>
      <c r="Y12" s="14">
        <v>8798136.9509093035</v>
      </c>
      <c r="Z12" s="14">
        <f t="shared" si="2"/>
        <v>8748364.2522458024</v>
      </c>
      <c r="AA12" s="14">
        <f t="shared" si="3"/>
        <v>8404358.8670501038</v>
      </c>
      <c r="AB12" s="13">
        <f t="shared" si="0"/>
        <v>0.95524301496369612</v>
      </c>
      <c r="AC12" s="13">
        <f t="shared" si="1"/>
        <v>0.96067774783070004</v>
      </c>
    </row>
    <row r="13" spans="1:29" s="11" customFormat="1" ht="33.75" x14ac:dyDescent="0.2">
      <c r="A13" s="27" t="s">
        <v>30</v>
      </c>
      <c r="B13" s="33" t="s">
        <v>58</v>
      </c>
      <c r="C13" s="27" t="s">
        <v>413</v>
      </c>
      <c r="D13" s="27" t="s">
        <v>414</v>
      </c>
      <c r="E13" s="33" t="s">
        <v>32</v>
      </c>
      <c r="F13" s="33" t="s">
        <v>59</v>
      </c>
      <c r="G13" s="33">
        <v>2</v>
      </c>
      <c r="H13" s="33">
        <v>2.4</v>
      </c>
      <c r="I13" s="33" t="s">
        <v>34</v>
      </c>
      <c r="J13" s="55" t="s">
        <v>35</v>
      </c>
      <c r="K13" s="33" t="s">
        <v>52</v>
      </c>
      <c r="L13" s="33" t="s">
        <v>175</v>
      </c>
      <c r="M13" s="33" t="s">
        <v>427</v>
      </c>
      <c r="N13" s="33" t="s">
        <v>159</v>
      </c>
      <c r="O13" s="33" t="s">
        <v>160</v>
      </c>
      <c r="P13" s="33" t="s">
        <v>150</v>
      </c>
      <c r="Q13" s="33"/>
      <c r="R13" s="35">
        <v>1</v>
      </c>
      <c r="S13" s="35">
        <v>1</v>
      </c>
      <c r="T13" s="28">
        <v>1</v>
      </c>
      <c r="U13" s="28">
        <v>1</v>
      </c>
      <c r="V13" s="30">
        <v>1</v>
      </c>
      <c r="W13" s="33" t="s">
        <v>321</v>
      </c>
      <c r="X13" s="33" t="s">
        <v>322</v>
      </c>
      <c r="Y13" s="14">
        <v>8798136.9509093035</v>
      </c>
      <c r="Z13" s="14">
        <f t="shared" si="2"/>
        <v>8748364.2522458024</v>
      </c>
      <c r="AA13" s="14">
        <f t="shared" si="3"/>
        <v>8404358.8670501038</v>
      </c>
      <c r="AB13" s="13">
        <f t="shared" si="0"/>
        <v>0.95524301496369612</v>
      </c>
      <c r="AC13" s="13">
        <f t="shared" si="1"/>
        <v>0.96067774783070004</v>
      </c>
    </row>
    <row r="14" spans="1:29" s="10" customFormat="1" ht="45" x14ac:dyDescent="0.2">
      <c r="A14" s="27" t="s">
        <v>30</v>
      </c>
      <c r="B14" s="54" t="s">
        <v>60</v>
      </c>
      <c r="C14" s="27" t="s">
        <v>413</v>
      </c>
      <c r="D14" s="27" t="s">
        <v>414</v>
      </c>
      <c r="E14" s="27" t="s">
        <v>32</v>
      </c>
      <c r="F14" s="27" t="s">
        <v>61</v>
      </c>
      <c r="G14" s="27">
        <v>2</v>
      </c>
      <c r="H14" s="27">
        <v>2.4</v>
      </c>
      <c r="I14" s="27" t="s">
        <v>34</v>
      </c>
      <c r="J14" s="54" t="s">
        <v>35</v>
      </c>
      <c r="K14" s="27" t="s">
        <v>62</v>
      </c>
      <c r="L14" s="27" t="s">
        <v>176</v>
      </c>
      <c r="M14" s="27" t="s">
        <v>177</v>
      </c>
      <c r="N14" s="27" t="s">
        <v>428</v>
      </c>
      <c r="O14" s="27" t="s">
        <v>154</v>
      </c>
      <c r="P14" s="27" t="s">
        <v>150</v>
      </c>
      <c r="Q14" s="27" t="s">
        <v>178</v>
      </c>
      <c r="R14" s="28">
        <v>0.9</v>
      </c>
      <c r="S14" s="28">
        <v>0.88800000000000001</v>
      </c>
      <c r="T14" s="30">
        <v>0.88800000000000001</v>
      </c>
      <c r="U14" s="39">
        <v>0.98660000000000003</v>
      </c>
      <c r="V14" s="30">
        <v>1</v>
      </c>
      <c r="W14" s="33" t="s">
        <v>514</v>
      </c>
      <c r="X14" s="27" t="s">
        <v>323</v>
      </c>
      <c r="Y14" s="14">
        <v>3130745.6691483594</v>
      </c>
      <c r="Z14" s="14">
        <f t="shared" si="2"/>
        <v>3113034.4580530976</v>
      </c>
      <c r="AA14" s="14">
        <f t="shared" si="3"/>
        <v>2990622.932081813</v>
      </c>
      <c r="AB14" s="13">
        <f t="shared" si="0"/>
        <v>0.95524301496369612</v>
      </c>
      <c r="AC14" s="13">
        <f t="shared" si="1"/>
        <v>0.96067774783069981</v>
      </c>
    </row>
    <row r="15" spans="1:29" s="11" customFormat="1" ht="22.5" x14ac:dyDescent="0.2">
      <c r="A15" s="27" t="s">
        <v>30</v>
      </c>
      <c r="B15" s="55" t="s">
        <v>63</v>
      </c>
      <c r="C15" s="27" t="s">
        <v>413</v>
      </c>
      <c r="D15" s="27" t="s">
        <v>414</v>
      </c>
      <c r="E15" s="33" t="s">
        <v>32</v>
      </c>
      <c r="F15" s="33" t="s">
        <v>64</v>
      </c>
      <c r="G15" s="33">
        <v>2</v>
      </c>
      <c r="H15" s="33">
        <v>2.4</v>
      </c>
      <c r="I15" s="33" t="s">
        <v>34</v>
      </c>
      <c r="J15" s="55" t="s">
        <v>35</v>
      </c>
      <c r="K15" s="33" t="s">
        <v>62</v>
      </c>
      <c r="L15" s="33" t="s">
        <v>179</v>
      </c>
      <c r="M15" s="33" t="s">
        <v>180</v>
      </c>
      <c r="N15" s="33" t="s">
        <v>429</v>
      </c>
      <c r="O15" s="33" t="s">
        <v>29</v>
      </c>
      <c r="P15" s="33" t="s">
        <v>150</v>
      </c>
      <c r="Q15" s="33"/>
      <c r="R15" s="33" t="s">
        <v>181</v>
      </c>
      <c r="S15" s="33" t="s">
        <v>468</v>
      </c>
      <c r="T15" s="35" t="s">
        <v>518</v>
      </c>
      <c r="U15" s="35">
        <v>0.8</v>
      </c>
      <c r="V15" s="34">
        <v>1</v>
      </c>
      <c r="W15" s="33" t="s">
        <v>324</v>
      </c>
      <c r="X15" s="33" t="s">
        <v>325</v>
      </c>
      <c r="Y15" s="14">
        <v>156537.28345741797</v>
      </c>
      <c r="Z15" s="14">
        <f t="shared" si="2"/>
        <v>155651.72290265487</v>
      </c>
      <c r="AA15" s="14">
        <f t="shared" si="3"/>
        <v>149531.14660409067</v>
      </c>
      <c r="AB15" s="13">
        <f t="shared" si="0"/>
        <v>0.95524301496369624</v>
      </c>
      <c r="AC15" s="13">
        <f t="shared" si="1"/>
        <v>0.96067774783069992</v>
      </c>
    </row>
    <row r="16" spans="1:29" s="10" customFormat="1" ht="22.5" x14ac:dyDescent="0.2">
      <c r="A16" s="27" t="s">
        <v>30</v>
      </c>
      <c r="B16" s="54" t="s">
        <v>65</v>
      </c>
      <c r="C16" s="27" t="s">
        <v>413</v>
      </c>
      <c r="D16" s="27" t="s">
        <v>414</v>
      </c>
      <c r="E16" s="27" t="s">
        <v>32</v>
      </c>
      <c r="F16" s="27" t="s">
        <v>66</v>
      </c>
      <c r="G16" s="27">
        <v>2</v>
      </c>
      <c r="H16" s="27">
        <v>2.4</v>
      </c>
      <c r="I16" s="27" t="s">
        <v>34</v>
      </c>
      <c r="J16" s="54" t="s">
        <v>35</v>
      </c>
      <c r="K16" s="27" t="s">
        <v>62</v>
      </c>
      <c r="L16" s="27" t="s">
        <v>182</v>
      </c>
      <c r="M16" s="27" t="s">
        <v>180</v>
      </c>
      <c r="N16" s="33" t="s">
        <v>429</v>
      </c>
      <c r="O16" s="27" t="s">
        <v>29</v>
      </c>
      <c r="P16" s="27" t="s">
        <v>183</v>
      </c>
      <c r="Q16" s="31" t="s">
        <v>430</v>
      </c>
      <c r="R16" s="27" t="s">
        <v>184</v>
      </c>
      <c r="S16" s="27" t="s">
        <v>326</v>
      </c>
      <c r="T16" s="28" t="s">
        <v>326</v>
      </c>
      <c r="U16" s="40">
        <v>0.9794921875</v>
      </c>
      <c r="V16" s="30">
        <v>1</v>
      </c>
      <c r="W16" s="27" t="s">
        <v>327</v>
      </c>
      <c r="X16" s="27" t="s">
        <v>328</v>
      </c>
      <c r="Y16" s="14">
        <v>469611.85037225386</v>
      </c>
      <c r="Z16" s="14">
        <f t="shared" si="2"/>
        <v>466955.16870796453</v>
      </c>
      <c r="AA16" s="14">
        <f t="shared" si="3"/>
        <v>448593.43981227191</v>
      </c>
      <c r="AB16" s="13">
        <f t="shared" si="0"/>
        <v>0.95524301496369612</v>
      </c>
      <c r="AC16" s="13">
        <f t="shared" si="1"/>
        <v>0.96067774783069992</v>
      </c>
    </row>
    <row r="17" spans="1:29" s="10" customFormat="1" ht="22.5" x14ac:dyDescent="0.2">
      <c r="A17" s="27" t="s">
        <v>30</v>
      </c>
      <c r="B17" s="54" t="s">
        <v>67</v>
      </c>
      <c r="C17" s="27" t="s">
        <v>413</v>
      </c>
      <c r="D17" s="27" t="s">
        <v>414</v>
      </c>
      <c r="E17" s="27" t="s">
        <v>32</v>
      </c>
      <c r="F17" s="27" t="s">
        <v>68</v>
      </c>
      <c r="G17" s="27">
        <v>2</v>
      </c>
      <c r="H17" s="27">
        <v>2.4</v>
      </c>
      <c r="I17" s="27" t="s">
        <v>34</v>
      </c>
      <c r="J17" s="54" t="s">
        <v>35</v>
      </c>
      <c r="K17" s="27" t="s">
        <v>62</v>
      </c>
      <c r="L17" s="27" t="s">
        <v>185</v>
      </c>
      <c r="M17" s="27" t="s">
        <v>186</v>
      </c>
      <c r="N17" s="27" t="s">
        <v>159</v>
      </c>
      <c r="O17" s="27" t="s">
        <v>187</v>
      </c>
      <c r="P17" s="27" t="s">
        <v>150</v>
      </c>
      <c r="Q17" s="27" t="s">
        <v>430</v>
      </c>
      <c r="R17" s="27" t="s">
        <v>188</v>
      </c>
      <c r="S17" s="27" t="s">
        <v>329</v>
      </c>
      <c r="T17" s="32" t="s">
        <v>329</v>
      </c>
      <c r="U17" s="30">
        <v>0.97899999999999998</v>
      </c>
      <c r="V17" s="30">
        <v>1</v>
      </c>
      <c r="W17" s="27" t="s">
        <v>330</v>
      </c>
      <c r="X17" s="27" t="s">
        <v>331</v>
      </c>
      <c r="Y17" s="14">
        <v>313074.56691483594</v>
      </c>
      <c r="Z17" s="14">
        <f t="shared" si="2"/>
        <v>311303.44580530975</v>
      </c>
      <c r="AA17" s="14">
        <f t="shared" si="3"/>
        <v>299062.29320818133</v>
      </c>
      <c r="AB17" s="13">
        <f t="shared" si="0"/>
        <v>0.95524301496369624</v>
      </c>
      <c r="AC17" s="13">
        <f t="shared" si="1"/>
        <v>0.96067774783069992</v>
      </c>
    </row>
    <row r="18" spans="1:29" s="11" customFormat="1" ht="22.5" x14ac:dyDescent="0.2">
      <c r="A18" s="27" t="s">
        <v>30</v>
      </c>
      <c r="B18" s="55" t="s">
        <v>69</v>
      </c>
      <c r="C18" s="27" t="s">
        <v>413</v>
      </c>
      <c r="D18" s="27" t="s">
        <v>414</v>
      </c>
      <c r="E18" s="33" t="s">
        <v>32</v>
      </c>
      <c r="F18" s="33" t="s">
        <v>70</v>
      </c>
      <c r="G18" s="33">
        <v>2</v>
      </c>
      <c r="H18" s="33">
        <v>2.4</v>
      </c>
      <c r="I18" s="33" t="s">
        <v>34</v>
      </c>
      <c r="J18" s="55" t="s">
        <v>35</v>
      </c>
      <c r="K18" s="33" t="s">
        <v>62</v>
      </c>
      <c r="L18" s="33" t="s">
        <v>189</v>
      </c>
      <c r="M18" s="33" t="s">
        <v>190</v>
      </c>
      <c r="N18" s="27" t="s">
        <v>159</v>
      </c>
      <c r="O18" s="33" t="s">
        <v>160</v>
      </c>
      <c r="P18" s="33" t="s">
        <v>150</v>
      </c>
      <c r="Q18" s="33"/>
      <c r="R18" s="35">
        <v>1</v>
      </c>
      <c r="S18" s="35">
        <v>1</v>
      </c>
      <c r="T18" s="35">
        <v>1</v>
      </c>
      <c r="U18" s="34">
        <v>1</v>
      </c>
      <c r="V18" s="34">
        <v>1</v>
      </c>
      <c r="W18" s="33" t="s">
        <v>332</v>
      </c>
      <c r="X18" s="33" t="s">
        <v>333</v>
      </c>
      <c r="Y18" s="14">
        <v>313074.56691483594</v>
      </c>
      <c r="Z18" s="14">
        <f t="shared" si="2"/>
        <v>311303.44580530975</v>
      </c>
      <c r="AA18" s="14">
        <f t="shared" si="3"/>
        <v>299062.29320818133</v>
      </c>
      <c r="AB18" s="13">
        <f t="shared" si="0"/>
        <v>0.95524301496369624</v>
      </c>
      <c r="AC18" s="13">
        <f t="shared" si="1"/>
        <v>0.96067774783069992</v>
      </c>
    </row>
    <row r="19" spans="1:29" s="11" customFormat="1" ht="22.5" x14ac:dyDescent="0.2">
      <c r="A19" s="27" t="s">
        <v>30</v>
      </c>
      <c r="B19" s="55" t="s">
        <v>71</v>
      </c>
      <c r="C19" s="27" t="s">
        <v>413</v>
      </c>
      <c r="D19" s="27" t="s">
        <v>414</v>
      </c>
      <c r="E19" s="33" t="s">
        <v>32</v>
      </c>
      <c r="F19" s="33" t="s">
        <v>72</v>
      </c>
      <c r="G19" s="33">
        <v>2</v>
      </c>
      <c r="H19" s="33">
        <v>2.4</v>
      </c>
      <c r="I19" s="33" t="s">
        <v>34</v>
      </c>
      <c r="J19" s="55" t="s">
        <v>35</v>
      </c>
      <c r="K19" s="33" t="s">
        <v>62</v>
      </c>
      <c r="L19" s="33" t="s">
        <v>191</v>
      </c>
      <c r="M19" s="33" t="s">
        <v>192</v>
      </c>
      <c r="N19" s="27" t="s">
        <v>159</v>
      </c>
      <c r="O19" s="33" t="s">
        <v>160</v>
      </c>
      <c r="P19" s="33" t="s">
        <v>150</v>
      </c>
      <c r="Q19" s="33"/>
      <c r="R19" s="35">
        <v>1</v>
      </c>
      <c r="S19" s="35">
        <v>1</v>
      </c>
      <c r="T19" s="35">
        <v>1</v>
      </c>
      <c r="U19" s="34">
        <v>1</v>
      </c>
      <c r="V19" s="34">
        <v>1</v>
      </c>
      <c r="W19" s="33" t="s">
        <v>334</v>
      </c>
      <c r="X19" s="33" t="s">
        <v>335</v>
      </c>
      <c r="Y19" s="14">
        <v>313074.56691483594</v>
      </c>
      <c r="Z19" s="14">
        <f t="shared" si="2"/>
        <v>311303.44580530975</v>
      </c>
      <c r="AA19" s="14">
        <f t="shared" si="3"/>
        <v>299062.29320818133</v>
      </c>
      <c r="AB19" s="13">
        <f t="shared" si="0"/>
        <v>0.95524301496369624</v>
      </c>
      <c r="AC19" s="13">
        <f t="shared" si="1"/>
        <v>0.96067774783069992</v>
      </c>
    </row>
    <row r="20" spans="1:29" s="11" customFormat="1" ht="22.5" x14ac:dyDescent="0.2">
      <c r="A20" s="27" t="s">
        <v>30</v>
      </c>
      <c r="B20" s="55" t="s">
        <v>73</v>
      </c>
      <c r="C20" s="27" t="s">
        <v>413</v>
      </c>
      <c r="D20" s="27" t="s">
        <v>414</v>
      </c>
      <c r="E20" s="33" t="s">
        <v>32</v>
      </c>
      <c r="F20" s="33" t="s">
        <v>74</v>
      </c>
      <c r="G20" s="33">
        <v>2</v>
      </c>
      <c r="H20" s="33">
        <v>2.4</v>
      </c>
      <c r="I20" s="33" t="s">
        <v>34</v>
      </c>
      <c r="J20" s="55" t="s">
        <v>35</v>
      </c>
      <c r="K20" s="33" t="s">
        <v>62</v>
      </c>
      <c r="L20" s="33" t="s">
        <v>193</v>
      </c>
      <c r="M20" s="33" t="s">
        <v>194</v>
      </c>
      <c r="N20" s="33" t="s">
        <v>159</v>
      </c>
      <c r="O20" s="33" t="s">
        <v>160</v>
      </c>
      <c r="P20" s="33" t="s">
        <v>150</v>
      </c>
      <c r="Q20" s="33">
        <f>1.09*8749456</f>
        <v>9536907.040000001</v>
      </c>
      <c r="R20" s="35" t="s">
        <v>431</v>
      </c>
      <c r="S20" s="35" t="s">
        <v>431</v>
      </c>
      <c r="T20" s="35">
        <v>1</v>
      </c>
      <c r="U20" s="34">
        <v>1</v>
      </c>
      <c r="V20" s="34">
        <v>1</v>
      </c>
      <c r="W20" s="33" t="s">
        <v>336</v>
      </c>
      <c r="X20" s="33" t="s">
        <v>337</v>
      </c>
      <c r="Y20" s="14">
        <v>1565372.8345741797</v>
      </c>
      <c r="Z20" s="14">
        <f t="shared" si="2"/>
        <v>1556517.2290265488</v>
      </c>
      <c r="AA20" s="14">
        <f t="shared" si="3"/>
        <v>1495311.4660409065</v>
      </c>
      <c r="AB20" s="13">
        <f t="shared" si="0"/>
        <v>0.95524301496369612</v>
      </c>
      <c r="AC20" s="13">
        <f t="shared" si="1"/>
        <v>0.96067774783069981</v>
      </c>
    </row>
    <row r="21" spans="1:29" s="10" customFormat="1" ht="33.75" x14ac:dyDescent="0.2">
      <c r="A21" s="27" t="s">
        <v>30</v>
      </c>
      <c r="B21" s="54" t="s">
        <v>75</v>
      </c>
      <c r="C21" s="27" t="s">
        <v>413</v>
      </c>
      <c r="D21" s="27" t="s">
        <v>414</v>
      </c>
      <c r="E21" s="27" t="s">
        <v>32</v>
      </c>
      <c r="F21" s="27" t="s">
        <v>76</v>
      </c>
      <c r="G21" s="27">
        <v>2</v>
      </c>
      <c r="H21" s="27">
        <v>2.4</v>
      </c>
      <c r="I21" s="27" t="s">
        <v>34</v>
      </c>
      <c r="J21" s="54" t="s">
        <v>35</v>
      </c>
      <c r="K21" s="27" t="s">
        <v>41</v>
      </c>
      <c r="L21" s="27" t="s">
        <v>195</v>
      </c>
      <c r="M21" s="31" t="s">
        <v>475</v>
      </c>
      <c r="N21" s="27" t="s">
        <v>419</v>
      </c>
      <c r="O21" s="27" t="s">
        <v>29</v>
      </c>
      <c r="P21" s="27" t="s">
        <v>150</v>
      </c>
      <c r="Q21" s="27" t="s">
        <v>196</v>
      </c>
      <c r="R21" s="27" t="s">
        <v>197</v>
      </c>
      <c r="S21" s="27" t="s">
        <v>338</v>
      </c>
      <c r="T21" s="39">
        <v>0.15466177709499984</v>
      </c>
      <c r="U21" s="39">
        <v>3.1</v>
      </c>
      <c r="V21" s="30">
        <v>1</v>
      </c>
      <c r="W21" s="33" t="s">
        <v>515</v>
      </c>
      <c r="X21" s="27" t="s">
        <v>339</v>
      </c>
      <c r="Y21" s="14">
        <v>32259358.719352894</v>
      </c>
      <c r="Z21" s="14">
        <f t="shared" si="2"/>
        <v>32076861.521414854</v>
      </c>
      <c r="AA21" s="14">
        <f t="shared" si="3"/>
        <v>30815527.083870057</v>
      </c>
      <c r="AB21" s="13">
        <f t="shared" si="0"/>
        <v>0.95524301496369612</v>
      </c>
      <c r="AC21" s="13">
        <f t="shared" si="1"/>
        <v>0.96067774783069981</v>
      </c>
    </row>
    <row r="22" spans="1:29" s="11" customFormat="1" ht="22.5" x14ac:dyDescent="0.2">
      <c r="A22" s="27" t="s">
        <v>30</v>
      </c>
      <c r="B22" s="55" t="s">
        <v>77</v>
      </c>
      <c r="C22" s="27" t="s">
        <v>413</v>
      </c>
      <c r="D22" s="27" t="s">
        <v>414</v>
      </c>
      <c r="E22" s="33" t="s">
        <v>32</v>
      </c>
      <c r="F22" s="33" t="s">
        <v>78</v>
      </c>
      <c r="G22" s="33">
        <v>2</v>
      </c>
      <c r="H22" s="33">
        <v>2.4</v>
      </c>
      <c r="I22" s="33" t="s">
        <v>34</v>
      </c>
      <c r="J22" s="55" t="s">
        <v>35</v>
      </c>
      <c r="K22" s="33" t="s">
        <v>41</v>
      </c>
      <c r="L22" s="33" t="s">
        <v>432</v>
      </c>
      <c r="M22" s="33" t="s">
        <v>433</v>
      </c>
      <c r="N22" s="33" t="s">
        <v>159</v>
      </c>
      <c r="O22" s="33" t="s">
        <v>29</v>
      </c>
      <c r="P22" s="33" t="s">
        <v>150</v>
      </c>
      <c r="Q22" s="33"/>
      <c r="R22" s="33" t="s">
        <v>198</v>
      </c>
      <c r="S22" s="33" t="s">
        <v>340</v>
      </c>
      <c r="T22" s="35" t="s">
        <v>434</v>
      </c>
      <c r="U22" s="35">
        <v>1.1666666666666667</v>
      </c>
      <c r="V22" s="34">
        <v>1</v>
      </c>
      <c r="W22" s="33" t="s">
        <v>341</v>
      </c>
      <c r="X22" s="33" t="s">
        <v>342</v>
      </c>
      <c r="Y22" s="14">
        <v>4838903.807902934</v>
      </c>
      <c r="Z22" s="14">
        <f t="shared" si="2"/>
        <v>4811529.2282122271</v>
      </c>
      <c r="AA22" s="14">
        <f t="shared" si="3"/>
        <v>4622329.0625805091</v>
      </c>
      <c r="AB22" s="13">
        <f t="shared" si="0"/>
        <v>0.95524301496369624</v>
      </c>
      <c r="AC22" s="13">
        <f t="shared" si="1"/>
        <v>0.96067774783070015</v>
      </c>
    </row>
    <row r="23" spans="1:29" s="11" customFormat="1" ht="22.5" x14ac:dyDescent="0.2">
      <c r="A23" s="27" t="s">
        <v>30</v>
      </c>
      <c r="B23" s="55" t="s">
        <v>79</v>
      </c>
      <c r="C23" s="27" t="s">
        <v>413</v>
      </c>
      <c r="D23" s="27" t="s">
        <v>414</v>
      </c>
      <c r="E23" s="33" t="s">
        <v>32</v>
      </c>
      <c r="F23" s="33" t="s">
        <v>80</v>
      </c>
      <c r="G23" s="33">
        <v>2</v>
      </c>
      <c r="H23" s="33">
        <v>2.4</v>
      </c>
      <c r="I23" s="33" t="s">
        <v>34</v>
      </c>
      <c r="J23" s="55" t="s">
        <v>35</v>
      </c>
      <c r="K23" s="33" t="s">
        <v>41</v>
      </c>
      <c r="L23" s="33" t="s">
        <v>199</v>
      </c>
      <c r="M23" s="33" t="s">
        <v>200</v>
      </c>
      <c r="N23" s="33" t="s">
        <v>159</v>
      </c>
      <c r="O23" s="33" t="s">
        <v>160</v>
      </c>
      <c r="P23" s="33" t="s">
        <v>150</v>
      </c>
      <c r="Q23" s="33"/>
      <c r="R23" s="35">
        <v>1</v>
      </c>
      <c r="S23" s="35">
        <v>1</v>
      </c>
      <c r="T23" s="35">
        <v>1</v>
      </c>
      <c r="U23" s="35">
        <v>1</v>
      </c>
      <c r="V23" s="34">
        <v>1</v>
      </c>
      <c r="W23" s="33" t="s">
        <v>343</v>
      </c>
      <c r="X23" s="33" t="s">
        <v>344</v>
      </c>
      <c r="Y23" s="14">
        <v>4838903.807902934</v>
      </c>
      <c r="Z23" s="14">
        <f t="shared" si="2"/>
        <v>4811529.2282122271</v>
      </c>
      <c r="AA23" s="14">
        <f t="shared" si="3"/>
        <v>4622329.0625805091</v>
      </c>
      <c r="AB23" s="13">
        <f t="shared" si="0"/>
        <v>0.95524301496369624</v>
      </c>
      <c r="AC23" s="13">
        <f t="shared" si="1"/>
        <v>0.96067774783070015</v>
      </c>
    </row>
    <row r="24" spans="1:29" s="11" customFormat="1" ht="22.5" x14ac:dyDescent="0.2">
      <c r="A24" s="27" t="s">
        <v>30</v>
      </c>
      <c r="B24" s="55" t="s">
        <v>81</v>
      </c>
      <c r="C24" s="27" t="s">
        <v>413</v>
      </c>
      <c r="D24" s="27" t="s">
        <v>414</v>
      </c>
      <c r="E24" s="33" t="s">
        <v>32</v>
      </c>
      <c r="F24" s="33" t="s">
        <v>82</v>
      </c>
      <c r="G24" s="33">
        <v>2</v>
      </c>
      <c r="H24" s="33">
        <v>2.4</v>
      </c>
      <c r="I24" s="33" t="s">
        <v>34</v>
      </c>
      <c r="J24" s="55" t="s">
        <v>35</v>
      </c>
      <c r="K24" s="33" t="s">
        <v>41</v>
      </c>
      <c r="L24" s="33" t="s">
        <v>435</v>
      </c>
      <c r="M24" s="33" t="s">
        <v>436</v>
      </c>
      <c r="N24" s="33" t="s">
        <v>159</v>
      </c>
      <c r="O24" s="33" t="s">
        <v>160</v>
      </c>
      <c r="P24" s="33" t="s">
        <v>150</v>
      </c>
      <c r="Q24" s="33"/>
      <c r="R24" s="35">
        <v>1</v>
      </c>
      <c r="S24" s="35">
        <v>1</v>
      </c>
      <c r="T24" s="35">
        <v>1</v>
      </c>
      <c r="U24" s="35">
        <v>1</v>
      </c>
      <c r="V24" s="34">
        <v>1</v>
      </c>
      <c r="W24" s="33" t="s">
        <v>345</v>
      </c>
      <c r="X24" s="33" t="s">
        <v>346</v>
      </c>
      <c r="Y24" s="14">
        <v>19355615.231611736</v>
      </c>
      <c r="Z24" s="14">
        <f t="shared" si="2"/>
        <v>19246116.912848908</v>
      </c>
      <c r="AA24" s="14">
        <f t="shared" si="3"/>
        <v>18489316.250322036</v>
      </c>
      <c r="AB24" s="13">
        <f t="shared" si="0"/>
        <v>0.95524301496369624</v>
      </c>
      <c r="AC24" s="13">
        <f t="shared" si="1"/>
        <v>0.96067774783070015</v>
      </c>
    </row>
    <row r="25" spans="1:29" s="11" customFormat="1" ht="22.5" x14ac:dyDescent="0.2">
      <c r="A25" s="27" t="s">
        <v>30</v>
      </c>
      <c r="B25" s="55" t="s">
        <v>83</v>
      </c>
      <c r="C25" s="27" t="s">
        <v>413</v>
      </c>
      <c r="D25" s="27" t="s">
        <v>414</v>
      </c>
      <c r="E25" s="33" t="s">
        <v>32</v>
      </c>
      <c r="F25" s="33" t="s">
        <v>84</v>
      </c>
      <c r="G25" s="33">
        <v>2</v>
      </c>
      <c r="H25" s="33">
        <v>2.4</v>
      </c>
      <c r="I25" s="33" t="s">
        <v>34</v>
      </c>
      <c r="J25" s="55" t="s">
        <v>35</v>
      </c>
      <c r="K25" s="33" t="s">
        <v>41</v>
      </c>
      <c r="L25" s="33" t="s">
        <v>437</v>
      </c>
      <c r="M25" s="33" t="s">
        <v>438</v>
      </c>
      <c r="N25" s="33" t="s">
        <v>159</v>
      </c>
      <c r="O25" s="33" t="s">
        <v>160</v>
      </c>
      <c r="P25" s="33" t="s">
        <v>150</v>
      </c>
      <c r="Q25" s="33"/>
      <c r="R25" s="35">
        <v>1</v>
      </c>
      <c r="S25" s="35">
        <v>1</v>
      </c>
      <c r="T25" s="35">
        <v>1</v>
      </c>
      <c r="U25" s="35">
        <v>1</v>
      </c>
      <c r="V25" s="34">
        <v>1</v>
      </c>
      <c r="W25" s="33" t="s">
        <v>345</v>
      </c>
      <c r="X25" s="33" t="s">
        <v>315</v>
      </c>
      <c r="Y25" s="14">
        <v>3225935.8719352889</v>
      </c>
      <c r="Z25" s="14">
        <f t="shared" si="2"/>
        <v>3207686.1521414849</v>
      </c>
      <c r="AA25" s="14">
        <f t="shared" si="3"/>
        <v>3081552.7083870056</v>
      </c>
      <c r="AB25" s="13">
        <f t="shared" si="0"/>
        <v>0.95524301496369624</v>
      </c>
      <c r="AC25" s="13">
        <f t="shared" si="1"/>
        <v>0.96067774783069992</v>
      </c>
    </row>
    <row r="26" spans="1:29" s="11" customFormat="1" ht="45" x14ac:dyDescent="0.2">
      <c r="A26" s="27" t="s">
        <v>30</v>
      </c>
      <c r="B26" s="55" t="s">
        <v>85</v>
      </c>
      <c r="C26" s="27" t="s">
        <v>413</v>
      </c>
      <c r="D26" s="27" t="s">
        <v>414</v>
      </c>
      <c r="E26" s="33" t="s">
        <v>32</v>
      </c>
      <c r="F26" s="33" t="s">
        <v>86</v>
      </c>
      <c r="G26" s="33">
        <v>2</v>
      </c>
      <c r="H26" s="33">
        <v>2.4</v>
      </c>
      <c r="I26" s="33" t="s">
        <v>34</v>
      </c>
      <c r="J26" s="55" t="s">
        <v>35</v>
      </c>
      <c r="K26" s="33" t="s">
        <v>87</v>
      </c>
      <c r="L26" s="33" t="s">
        <v>201</v>
      </c>
      <c r="M26" s="33" t="s">
        <v>202</v>
      </c>
      <c r="N26" s="33" t="s">
        <v>416</v>
      </c>
      <c r="O26" s="33" t="s">
        <v>154</v>
      </c>
      <c r="P26" s="33" t="s">
        <v>150</v>
      </c>
      <c r="Q26" s="33" t="s">
        <v>460</v>
      </c>
      <c r="R26" s="33" t="s">
        <v>203</v>
      </c>
      <c r="S26" s="38">
        <v>0.95399999999999996</v>
      </c>
      <c r="T26" s="38">
        <v>0.95399999999999996</v>
      </c>
      <c r="U26" s="34">
        <v>1.0840909090909092</v>
      </c>
      <c r="V26" s="34">
        <v>1</v>
      </c>
      <c r="W26" s="33" t="s">
        <v>514</v>
      </c>
      <c r="X26" s="33" t="s">
        <v>347</v>
      </c>
      <c r="Y26" s="14">
        <v>4260612.2438892182</v>
      </c>
      <c r="Z26" s="14">
        <f t="shared" si="2"/>
        <v>4236509.1672355635</v>
      </c>
      <c r="AA26" s="14">
        <f t="shared" si="3"/>
        <v>4069920.0854439754</v>
      </c>
      <c r="AB26" s="13">
        <f t="shared" si="0"/>
        <v>0.95524301496369612</v>
      </c>
      <c r="AC26" s="13">
        <f t="shared" si="1"/>
        <v>0.96067774783069992</v>
      </c>
    </row>
    <row r="27" spans="1:29" s="11" customFormat="1" ht="22.5" x14ac:dyDescent="0.2">
      <c r="A27" s="27" t="s">
        <v>30</v>
      </c>
      <c r="B27" s="55" t="s">
        <v>88</v>
      </c>
      <c r="C27" s="27" t="s">
        <v>413</v>
      </c>
      <c r="D27" s="27" t="s">
        <v>414</v>
      </c>
      <c r="E27" s="33" t="s">
        <v>32</v>
      </c>
      <c r="F27" s="33" t="s">
        <v>89</v>
      </c>
      <c r="G27" s="33">
        <v>2</v>
      </c>
      <c r="H27" s="33">
        <v>2.4</v>
      </c>
      <c r="I27" s="33" t="s">
        <v>34</v>
      </c>
      <c r="J27" s="55" t="s">
        <v>35</v>
      </c>
      <c r="K27" s="33" t="s">
        <v>87</v>
      </c>
      <c r="L27" s="33" t="s">
        <v>204</v>
      </c>
      <c r="M27" s="33" t="s">
        <v>205</v>
      </c>
      <c r="N27" s="33" t="s">
        <v>429</v>
      </c>
      <c r="O27" s="33" t="s">
        <v>160</v>
      </c>
      <c r="P27" s="33" t="s">
        <v>150</v>
      </c>
      <c r="Q27" s="33"/>
      <c r="R27" s="33" t="s">
        <v>206</v>
      </c>
      <c r="S27" s="33" t="s">
        <v>206</v>
      </c>
      <c r="T27" s="33" t="s">
        <v>348</v>
      </c>
      <c r="U27" s="35">
        <v>1</v>
      </c>
      <c r="V27" s="34">
        <v>1</v>
      </c>
      <c r="W27" s="33" t="s">
        <v>349</v>
      </c>
      <c r="X27" s="33" t="s">
        <v>350</v>
      </c>
      <c r="Y27" s="14">
        <v>426061.22438892181</v>
      </c>
      <c r="Z27" s="14">
        <f t="shared" si="2"/>
        <v>423650.91672355635</v>
      </c>
      <c r="AA27" s="14">
        <f t="shared" si="3"/>
        <v>406992.0085443976</v>
      </c>
      <c r="AB27" s="13">
        <f t="shared" si="0"/>
        <v>0.95524301496369635</v>
      </c>
      <c r="AC27" s="13">
        <f t="shared" si="1"/>
        <v>0.96067774783070015</v>
      </c>
    </row>
    <row r="28" spans="1:29" s="11" customFormat="1" ht="22.5" x14ac:dyDescent="0.2">
      <c r="A28" s="27" t="s">
        <v>30</v>
      </c>
      <c r="B28" s="55" t="s">
        <v>90</v>
      </c>
      <c r="C28" s="27" t="s">
        <v>413</v>
      </c>
      <c r="D28" s="27" t="s">
        <v>414</v>
      </c>
      <c r="E28" s="33" t="s">
        <v>32</v>
      </c>
      <c r="F28" s="33" t="s">
        <v>91</v>
      </c>
      <c r="G28" s="33">
        <v>2</v>
      </c>
      <c r="H28" s="33">
        <v>2.4</v>
      </c>
      <c r="I28" s="33" t="s">
        <v>34</v>
      </c>
      <c r="J28" s="55" t="s">
        <v>35</v>
      </c>
      <c r="K28" s="33" t="s">
        <v>87</v>
      </c>
      <c r="L28" s="33" t="s">
        <v>207</v>
      </c>
      <c r="M28" s="33" t="s">
        <v>208</v>
      </c>
      <c r="N28" s="33" t="s">
        <v>159</v>
      </c>
      <c r="O28" s="33" t="s">
        <v>160</v>
      </c>
      <c r="P28" s="33" t="s">
        <v>150</v>
      </c>
      <c r="Q28" s="33"/>
      <c r="R28" s="33" t="s">
        <v>209</v>
      </c>
      <c r="S28" s="33" t="s">
        <v>209</v>
      </c>
      <c r="T28" s="35">
        <v>1</v>
      </c>
      <c r="U28" s="35">
        <v>1</v>
      </c>
      <c r="V28" s="34">
        <v>1</v>
      </c>
      <c r="W28" s="33" t="s">
        <v>351</v>
      </c>
      <c r="X28" s="33" t="s">
        <v>352</v>
      </c>
      <c r="Y28" s="14">
        <v>426061.22438892181</v>
      </c>
      <c r="Z28" s="14">
        <f t="shared" si="2"/>
        <v>423650.91672355635</v>
      </c>
      <c r="AA28" s="14">
        <f t="shared" si="3"/>
        <v>406992.0085443976</v>
      </c>
      <c r="AB28" s="13">
        <f t="shared" si="0"/>
        <v>0.95524301496369635</v>
      </c>
      <c r="AC28" s="13">
        <f t="shared" si="1"/>
        <v>0.96067774783070015</v>
      </c>
    </row>
    <row r="29" spans="1:29" s="11" customFormat="1" ht="22.5" x14ac:dyDescent="0.2">
      <c r="A29" s="27" t="s">
        <v>30</v>
      </c>
      <c r="B29" s="55" t="s">
        <v>92</v>
      </c>
      <c r="C29" s="27" t="s">
        <v>413</v>
      </c>
      <c r="D29" s="27" t="s">
        <v>414</v>
      </c>
      <c r="E29" s="33" t="s">
        <v>32</v>
      </c>
      <c r="F29" s="33" t="s">
        <v>93</v>
      </c>
      <c r="G29" s="33">
        <v>2</v>
      </c>
      <c r="H29" s="33">
        <v>2.4</v>
      </c>
      <c r="I29" s="33" t="s">
        <v>34</v>
      </c>
      <c r="J29" s="55" t="s">
        <v>35</v>
      </c>
      <c r="K29" s="33" t="s">
        <v>87</v>
      </c>
      <c r="L29" s="33" t="s">
        <v>210</v>
      </c>
      <c r="M29" s="33" t="s">
        <v>439</v>
      </c>
      <c r="N29" s="33" t="s">
        <v>159</v>
      </c>
      <c r="O29" s="33" t="s">
        <v>160</v>
      </c>
      <c r="P29" s="33" t="s">
        <v>150</v>
      </c>
      <c r="Q29" s="33"/>
      <c r="R29" s="33" t="s">
        <v>211</v>
      </c>
      <c r="S29" s="33" t="s">
        <v>211</v>
      </c>
      <c r="T29" s="35">
        <v>1</v>
      </c>
      <c r="U29" s="35">
        <v>1</v>
      </c>
      <c r="V29" s="34">
        <v>1</v>
      </c>
      <c r="W29" s="33" t="s">
        <v>353</v>
      </c>
      <c r="X29" s="33" t="s">
        <v>354</v>
      </c>
      <c r="Y29" s="14">
        <v>2982428.5707224524</v>
      </c>
      <c r="Z29" s="14">
        <f t="shared" si="2"/>
        <v>2965556.4170648945</v>
      </c>
      <c r="AA29" s="14">
        <f t="shared" si="3"/>
        <v>2848944.0598107828</v>
      </c>
      <c r="AB29" s="13">
        <f t="shared" si="0"/>
        <v>0.95524301496369624</v>
      </c>
      <c r="AC29" s="13">
        <f t="shared" si="1"/>
        <v>0.96067774783069992</v>
      </c>
    </row>
    <row r="30" spans="1:29" s="11" customFormat="1" ht="22.5" x14ac:dyDescent="0.2">
      <c r="A30" s="27" t="s">
        <v>30</v>
      </c>
      <c r="B30" s="55" t="s">
        <v>94</v>
      </c>
      <c r="C30" s="27" t="s">
        <v>413</v>
      </c>
      <c r="D30" s="27" t="s">
        <v>414</v>
      </c>
      <c r="E30" s="33" t="s">
        <v>32</v>
      </c>
      <c r="F30" s="33" t="s">
        <v>95</v>
      </c>
      <c r="G30" s="33">
        <v>2</v>
      </c>
      <c r="H30" s="33">
        <v>2.4</v>
      </c>
      <c r="I30" s="33" t="s">
        <v>34</v>
      </c>
      <c r="J30" s="55" t="s">
        <v>35</v>
      </c>
      <c r="K30" s="33" t="s">
        <v>87</v>
      </c>
      <c r="L30" s="33" t="s">
        <v>212</v>
      </c>
      <c r="M30" s="33" t="s">
        <v>440</v>
      </c>
      <c r="N30" s="33" t="s">
        <v>159</v>
      </c>
      <c r="O30" s="33" t="s">
        <v>160</v>
      </c>
      <c r="P30" s="33" t="s">
        <v>150</v>
      </c>
      <c r="Q30" s="33"/>
      <c r="R30" s="35">
        <v>1</v>
      </c>
      <c r="S30" s="35">
        <v>0.75</v>
      </c>
      <c r="T30" s="35">
        <v>0.75</v>
      </c>
      <c r="U30" s="35">
        <v>0.75</v>
      </c>
      <c r="V30" s="34">
        <v>1</v>
      </c>
      <c r="W30" s="33" t="s">
        <v>355</v>
      </c>
      <c r="X30" s="33" t="s">
        <v>356</v>
      </c>
      <c r="Y30" s="14">
        <v>426061.22438892181</v>
      </c>
      <c r="Z30" s="14">
        <f t="shared" si="2"/>
        <v>423650.91672355635</v>
      </c>
      <c r="AA30" s="14">
        <f t="shared" si="3"/>
        <v>406992.0085443976</v>
      </c>
      <c r="AB30" s="13">
        <f t="shared" si="0"/>
        <v>0.95524301496369635</v>
      </c>
      <c r="AC30" s="13">
        <f t="shared" si="1"/>
        <v>0.96067774783070015</v>
      </c>
    </row>
    <row r="31" spans="1:29" s="11" customFormat="1" ht="45" x14ac:dyDescent="0.2">
      <c r="A31" s="27" t="s">
        <v>30</v>
      </c>
      <c r="B31" s="55" t="s">
        <v>96</v>
      </c>
      <c r="C31" s="27" t="s">
        <v>413</v>
      </c>
      <c r="D31" s="27" t="s">
        <v>414</v>
      </c>
      <c r="E31" s="33" t="s">
        <v>32</v>
      </c>
      <c r="F31" s="33" t="s">
        <v>97</v>
      </c>
      <c r="G31" s="33">
        <v>2</v>
      </c>
      <c r="H31" s="33">
        <v>2.4</v>
      </c>
      <c r="I31" s="33" t="s">
        <v>34</v>
      </c>
      <c r="J31" s="55" t="s">
        <v>35</v>
      </c>
      <c r="K31" s="33" t="s">
        <v>38</v>
      </c>
      <c r="L31" s="33" t="s">
        <v>213</v>
      </c>
      <c r="M31" s="41" t="s">
        <v>214</v>
      </c>
      <c r="N31" s="33" t="s">
        <v>159</v>
      </c>
      <c r="O31" s="33" t="s">
        <v>160</v>
      </c>
      <c r="P31" s="33" t="s">
        <v>150</v>
      </c>
      <c r="Q31" s="33" t="s">
        <v>215</v>
      </c>
      <c r="R31" s="33" t="s">
        <v>216</v>
      </c>
      <c r="S31" s="38">
        <v>0.98499999999999999</v>
      </c>
      <c r="T31" s="38">
        <v>0.98499999999999999</v>
      </c>
      <c r="U31" s="35">
        <v>1.0944444444444446</v>
      </c>
      <c r="V31" s="34">
        <v>1</v>
      </c>
      <c r="W31" s="33" t="s">
        <v>514</v>
      </c>
      <c r="X31" s="33" t="s">
        <v>357</v>
      </c>
      <c r="Y31" s="14">
        <v>7077552.0704680504</v>
      </c>
      <c r="Z31" s="14">
        <f t="shared" si="2"/>
        <v>7037513.0407911791</v>
      </c>
      <c r="AA31" s="14">
        <f t="shared" si="3"/>
        <v>6760782.178356451</v>
      </c>
      <c r="AB31" s="13">
        <f t="shared" si="0"/>
        <v>0.95524301496369624</v>
      </c>
      <c r="AC31" s="13">
        <f t="shared" si="1"/>
        <v>0.96067774783070004</v>
      </c>
    </row>
    <row r="32" spans="1:29" s="11" customFormat="1" ht="22.5" x14ac:dyDescent="0.2">
      <c r="A32" s="27" t="s">
        <v>30</v>
      </c>
      <c r="B32" s="55" t="s">
        <v>98</v>
      </c>
      <c r="C32" s="27" t="s">
        <v>413</v>
      </c>
      <c r="D32" s="27" t="s">
        <v>414</v>
      </c>
      <c r="E32" s="33" t="s">
        <v>32</v>
      </c>
      <c r="F32" s="33" t="s">
        <v>99</v>
      </c>
      <c r="G32" s="33">
        <v>2</v>
      </c>
      <c r="H32" s="33">
        <v>2.4</v>
      </c>
      <c r="I32" s="33" t="s">
        <v>34</v>
      </c>
      <c r="J32" s="55" t="s">
        <v>35</v>
      </c>
      <c r="K32" s="33" t="s">
        <v>38</v>
      </c>
      <c r="L32" s="33" t="s">
        <v>217</v>
      </c>
      <c r="M32" s="33" t="s">
        <v>218</v>
      </c>
      <c r="N32" s="33" t="s">
        <v>219</v>
      </c>
      <c r="O32" s="33" t="s">
        <v>29</v>
      </c>
      <c r="P32" s="33" t="s">
        <v>150</v>
      </c>
      <c r="Q32" s="33"/>
      <c r="R32" s="33" t="s">
        <v>220</v>
      </c>
      <c r="S32" s="35">
        <v>0.08</v>
      </c>
      <c r="T32" s="38">
        <v>0.08</v>
      </c>
      <c r="U32" s="38">
        <v>2</v>
      </c>
      <c r="V32" s="34">
        <v>1</v>
      </c>
      <c r="W32" s="33" t="s">
        <v>358</v>
      </c>
      <c r="X32" s="33" t="s">
        <v>359</v>
      </c>
      <c r="Y32" s="14">
        <v>4246531.2422808297</v>
      </c>
      <c r="Z32" s="14">
        <f t="shared" si="2"/>
        <v>4222507.8244747072</v>
      </c>
      <c r="AA32" s="14">
        <f t="shared" si="3"/>
        <v>4056469.3070138702</v>
      </c>
      <c r="AB32" s="13">
        <f t="shared" si="0"/>
        <v>0.95524301496369624</v>
      </c>
      <c r="AC32" s="13">
        <f t="shared" si="1"/>
        <v>0.96067774783069992</v>
      </c>
    </row>
    <row r="33" spans="1:29" s="11" customFormat="1" ht="33.75" x14ac:dyDescent="0.2">
      <c r="A33" s="27" t="s">
        <v>30</v>
      </c>
      <c r="B33" s="55" t="s">
        <v>100</v>
      </c>
      <c r="C33" s="27" t="s">
        <v>413</v>
      </c>
      <c r="D33" s="27" t="s">
        <v>414</v>
      </c>
      <c r="E33" s="33" t="s">
        <v>32</v>
      </c>
      <c r="F33" s="33" t="s">
        <v>101</v>
      </c>
      <c r="G33" s="33">
        <v>2</v>
      </c>
      <c r="H33" s="33">
        <v>2.4</v>
      </c>
      <c r="I33" s="33" t="s">
        <v>34</v>
      </c>
      <c r="J33" s="55" t="s">
        <v>35</v>
      </c>
      <c r="K33" s="33" t="s">
        <v>38</v>
      </c>
      <c r="L33" s="33" t="s">
        <v>221</v>
      </c>
      <c r="M33" s="33" t="s">
        <v>222</v>
      </c>
      <c r="N33" s="33" t="s">
        <v>159</v>
      </c>
      <c r="O33" s="33" t="s">
        <v>160</v>
      </c>
      <c r="P33" s="33" t="s">
        <v>150</v>
      </c>
      <c r="Q33" s="33"/>
      <c r="R33" s="35">
        <v>1</v>
      </c>
      <c r="S33" s="35">
        <v>1</v>
      </c>
      <c r="T33" s="38">
        <v>1</v>
      </c>
      <c r="U33" s="38">
        <v>1</v>
      </c>
      <c r="V33" s="34">
        <v>1</v>
      </c>
      <c r="W33" s="33" t="s">
        <v>358</v>
      </c>
      <c r="X33" s="33" t="s">
        <v>313</v>
      </c>
      <c r="Y33" s="14">
        <v>707755.20704680518</v>
      </c>
      <c r="Z33" s="14">
        <f t="shared" si="2"/>
        <v>703751.30407911795</v>
      </c>
      <c r="AA33" s="14">
        <f t="shared" si="3"/>
        <v>676078.21783564519</v>
      </c>
      <c r="AB33" s="13">
        <f t="shared" si="0"/>
        <v>0.95524301496369612</v>
      </c>
      <c r="AC33" s="13">
        <f t="shared" si="1"/>
        <v>0.96067774783070004</v>
      </c>
    </row>
    <row r="34" spans="1:29" s="10" customFormat="1" ht="33.75" x14ac:dyDescent="0.2">
      <c r="A34" s="27" t="s">
        <v>30</v>
      </c>
      <c r="B34" s="54" t="s">
        <v>102</v>
      </c>
      <c r="C34" s="27" t="s">
        <v>413</v>
      </c>
      <c r="D34" s="27" t="s">
        <v>414</v>
      </c>
      <c r="E34" s="27" t="s">
        <v>32</v>
      </c>
      <c r="F34" s="27" t="s">
        <v>103</v>
      </c>
      <c r="G34" s="27">
        <v>2</v>
      </c>
      <c r="H34" s="27">
        <v>2.4</v>
      </c>
      <c r="I34" s="27" t="s">
        <v>34</v>
      </c>
      <c r="J34" s="54" t="s">
        <v>35</v>
      </c>
      <c r="K34" s="33" t="s">
        <v>38</v>
      </c>
      <c r="L34" s="27" t="s">
        <v>223</v>
      </c>
      <c r="M34" s="31" t="s">
        <v>224</v>
      </c>
      <c r="N34" s="27" t="s">
        <v>159</v>
      </c>
      <c r="O34" s="27" t="s">
        <v>160</v>
      </c>
      <c r="P34" s="27" t="s">
        <v>161</v>
      </c>
      <c r="Q34" s="27" t="s">
        <v>225</v>
      </c>
      <c r="R34" s="27" t="s">
        <v>226</v>
      </c>
      <c r="S34" s="32">
        <v>0.1777</v>
      </c>
      <c r="T34" s="32">
        <v>0.1777173732703603</v>
      </c>
      <c r="U34" s="28">
        <v>1.7769999999999999</v>
      </c>
      <c r="V34" s="30">
        <v>1</v>
      </c>
      <c r="W34" s="27" t="s">
        <v>360</v>
      </c>
      <c r="X34" s="27" t="s">
        <v>361</v>
      </c>
      <c r="Y34" s="14">
        <v>707755.20704680518</v>
      </c>
      <c r="Z34" s="14">
        <f t="shared" si="2"/>
        <v>703751.30407911795</v>
      </c>
      <c r="AA34" s="14">
        <f t="shared" si="3"/>
        <v>676078.21783564519</v>
      </c>
      <c r="AB34" s="13">
        <f t="shared" si="0"/>
        <v>0.95524301496369612</v>
      </c>
      <c r="AC34" s="13">
        <f t="shared" si="1"/>
        <v>0.96067774783070004</v>
      </c>
    </row>
    <row r="35" spans="1:29" s="10" customFormat="1" ht="22.5" x14ac:dyDescent="0.2">
      <c r="A35" s="27" t="s">
        <v>30</v>
      </c>
      <c r="B35" s="54" t="s">
        <v>104</v>
      </c>
      <c r="C35" s="27" t="s">
        <v>413</v>
      </c>
      <c r="D35" s="27" t="s">
        <v>414</v>
      </c>
      <c r="E35" s="27" t="s">
        <v>32</v>
      </c>
      <c r="F35" s="27" t="s">
        <v>105</v>
      </c>
      <c r="G35" s="27">
        <v>2</v>
      </c>
      <c r="H35" s="27">
        <v>2.4</v>
      </c>
      <c r="I35" s="27" t="s">
        <v>34</v>
      </c>
      <c r="J35" s="54" t="s">
        <v>35</v>
      </c>
      <c r="K35" s="33" t="s">
        <v>38</v>
      </c>
      <c r="L35" s="27" t="s">
        <v>227</v>
      </c>
      <c r="M35" s="27" t="s">
        <v>228</v>
      </c>
      <c r="N35" s="27" t="s">
        <v>219</v>
      </c>
      <c r="O35" s="27" t="s">
        <v>160</v>
      </c>
      <c r="P35" s="27" t="s">
        <v>150</v>
      </c>
      <c r="Q35" s="27" t="s">
        <v>229</v>
      </c>
      <c r="R35" s="27" t="s">
        <v>197</v>
      </c>
      <c r="S35" s="32">
        <v>0.1087</v>
      </c>
      <c r="T35" s="32">
        <v>0.1087</v>
      </c>
      <c r="U35" s="30">
        <v>2.1739999999999999</v>
      </c>
      <c r="V35" s="30">
        <v>1</v>
      </c>
      <c r="W35" s="27" t="s">
        <v>362</v>
      </c>
      <c r="X35" s="27" t="s">
        <v>363</v>
      </c>
      <c r="Y35" s="14">
        <v>1415510.4140936104</v>
      </c>
      <c r="Z35" s="14">
        <f t="shared" si="2"/>
        <v>1407502.6081582359</v>
      </c>
      <c r="AA35" s="14">
        <f t="shared" si="3"/>
        <v>1352156.4356712904</v>
      </c>
      <c r="AB35" s="13">
        <f t="shared" si="0"/>
        <v>0.95524301496369612</v>
      </c>
      <c r="AC35" s="13">
        <f t="shared" si="1"/>
        <v>0.96067774783070004</v>
      </c>
    </row>
    <row r="36" spans="1:29" s="11" customFormat="1" ht="56.25" x14ac:dyDescent="0.2">
      <c r="A36" s="33" t="s">
        <v>106</v>
      </c>
      <c r="B36" s="55" t="s">
        <v>31</v>
      </c>
      <c r="C36" s="27" t="s">
        <v>413</v>
      </c>
      <c r="D36" s="27" t="s">
        <v>414</v>
      </c>
      <c r="E36" s="33" t="s">
        <v>32</v>
      </c>
      <c r="F36" s="33" t="s">
        <v>107</v>
      </c>
      <c r="G36" s="33">
        <v>2</v>
      </c>
      <c r="H36" s="33">
        <v>2.4</v>
      </c>
      <c r="I36" s="33" t="s">
        <v>34</v>
      </c>
      <c r="J36" s="55" t="s">
        <v>108</v>
      </c>
      <c r="K36" s="33" t="s">
        <v>62</v>
      </c>
      <c r="L36" s="33" t="s">
        <v>230</v>
      </c>
      <c r="M36" s="33" t="s">
        <v>408</v>
      </c>
      <c r="N36" s="33" t="s">
        <v>415</v>
      </c>
      <c r="O36" s="33" t="s">
        <v>160</v>
      </c>
      <c r="P36" s="33" t="s">
        <v>183</v>
      </c>
      <c r="Q36" s="33" t="s">
        <v>441</v>
      </c>
      <c r="R36" s="35" t="s">
        <v>461</v>
      </c>
      <c r="S36" s="17">
        <v>13073286.09</v>
      </c>
      <c r="T36" s="42">
        <v>13073286.09</v>
      </c>
      <c r="U36" s="35">
        <v>1.3708098480112689</v>
      </c>
      <c r="V36" s="34">
        <v>1</v>
      </c>
      <c r="W36" s="33" t="s">
        <v>364</v>
      </c>
      <c r="X36" s="33" t="s">
        <v>365</v>
      </c>
      <c r="Y36" s="15">
        <v>39862232.289999999</v>
      </c>
      <c r="Z36" s="17">
        <v>43293075.409999996</v>
      </c>
      <c r="AA36" s="17">
        <v>35519114.720000006</v>
      </c>
      <c r="AB36" s="13">
        <f t="shared" si="0"/>
        <v>0.89104680494550415</v>
      </c>
      <c r="AC36" s="13">
        <f t="shared" si="1"/>
        <v>0.82043408521159644</v>
      </c>
    </row>
    <row r="37" spans="1:29" s="11" customFormat="1" ht="33.75" x14ac:dyDescent="0.2">
      <c r="A37" s="33" t="s">
        <v>106</v>
      </c>
      <c r="B37" s="54" t="s">
        <v>36</v>
      </c>
      <c r="C37" s="27" t="s">
        <v>413</v>
      </c>
      <c r="D37" s="27" t="s">
        <v>414</v>
      </c>
      <c r="E37" s="33" t="s">
        <v>32</v>
      </c>
      <c r="F37" s="33" t="s">
        <v>109</v>
      </c>
      <c r="G37" s="33">
        <v>2</v>
      </c>
      <c r="H37" s="33">
        <v>2.4</v>
      </c>
      <c r="I37" s="33" t="s">
        <v>34</v>
      </c>
      <c r="J37" s="55" t="s">
        <v>108</v>
      </c>
      <c r="K37" s="33" t="s">
        <v>62</v>
      </c>
      <c r="L37" s="33" t="s">
        <v>231</v>
      </c>
      <c r="M37" s="33" t="s">
        <v>232</v>
      </c>
      <c r="N37" s="33" t="s">
        <v>415</v>
      </c>
      <c r="O37" s="33" t="s">
        <v>29</v>
      </c>
      <c r="P37" s="33" t="s">
        <v>183</v>
      </c>
      <c r="Q37" s="33"/>
      <c r="R37" s="33" t="s">
        <v>233</v>
      </c>
      <c r="S37" s="33" t="s">
        <v>482</v>
      </c>
      <c r="T37" s="38" t="s">
        <v>482</v>
      </c>
      <c r="U37" s="34">
        <v>1.8714285714285714</v>
      </c>
      <c r="V37" s="34">
        <v>1</v>
      </c>
      <c r="W37" s="33" t="s">
        <v>366</v>
      </c>
      <c r="X37" s="33" t="s">
        <v>367</v>
      </c>
      <c r="Y37" s="15">
        <v>39862232.289999999</v>
      </c>
      <c r="Z37" s="17">
        <v>43293075.409999996</v>
      </c>
      <c r="AA37" s="17">
        <v>35519114.720000006</v>
      </c>
      <c r="AB37" s="13">
        <f>AA37/Y37</f>
        <v>0.89104680494550415</v>
      </c>
      <c r="AC37" s="13">
        <f t="shared" si="1"/>
        <v>0.82043408521159644</v>
      </c>
    </row>
    <row r="38" spans="1:29" s="11" customFormat="1" ht="22.5" x14ac:dyDescent="0.2">
      <c r="A38" s="33" t="s">
        <v>106</v>
      </c>
      <c r="B38" s="54" t="s">
        <v>110</v>
      </c>
      <c r="C38" s="27" t="s">
        <v>413</v>
      </c>
      <c r="D38" s="27" t="s">
        <v>414</v>
      </c>
      <c r="E38" s="33" t="s">
        <v>32</v>
      </c>
      <c r="F38" s="43" t="s">
        <v>111</v>
      </c>
      <c r="G38" s="33">
        <v>2</v>
      </c>
      <c r="H38" s="33">
        <v>2.4</v>
      </c>
      <c r="I38" s="33" t="s">
        <v>34</v>
      </c>
      <c r="J38" s="55" t="s">
        <v>108</v>
      </c>
      <c r="K38" s="44" t="s">
        <v>62</v>
      </c>
      <c r="L38" s="33" t="s">
        <v>476</v>
      </c>
      <c r="M38" s="33" t="s">
        <v>477</v>
      </c>
      <c r="N38" s="33" t="s">
        <v>419</v>
      </c>
      <c r="O38" s="33" t="s">
        <v>29</v>
      </c>
      <c r="P38" s="33" t="s">
        <v>183</v>
      </c>
      <c r="Q38" s="33" t="s">
        <v>462</v>
      </c>
      <c r="R38" s="33" t="s">
        <v>234</v>
      </c>
      <c r="S38" s="33" t="s">
        <v>483</v>
      </c>
      <c r="T38" s="17" t="s">
        <v>484</v>
      </c>
      <c r="U38" s="37">
        <v>1.8571428571428572</v>
      </c>
      <c r="V38" s="34">
        <v>1</v>
      </c>
      <c r="W38" s="33" t="s">
        <v>471</v>
      </c>
      <c r="X38" s="33" t="s">
        <v>368</v>
      </c>
      <c r="Y38" s="21">
        <v>4384845.5519000003</v>
      </c>
      <c r="Z38" s="21">
        <f>Y38*Z37/Y37</f>
        <v>4762238.2951000007</v>
      </c>
      <c r="AA38" s="21">
        <f>Y38/Y37*AA37</f>
        <v>3907102.619200001</v>
      </c>
      <c r="AB38" s="23">
        <f t="shared" si="0"/>
        <v>0.89104680494550415</v>
      </c>
      <c r="AC38" s="23">
        <f t="shared" si="1"/>
        <v>0.82043408521159633</v>
      </c>
    </row>
    <row r="39" spans="1:29" s="10" customFormat="1" ht="22.5" x14ac:dyDescent="0.2">
      <c r="A39" s="33" t="s">
        <v>106</v>
      </c>
      <c r="B39" s="54"/>
      <c r="C39" s="27" t="s">
        <v>413</v>
      </c>
      <c r="D39" s="27" t="s">
        <v>414</v>
      </c>
      <c r="E39" s="27" t="s">
        <v>32</v>
      </c>
      <c r="F39" s="45"/>
      <c r="G39" s="27">
        <v>2</v>
      </c>
      <c r="H39" s="27">
        <v>2.4</v>
      </c>
      <c r="I39" s="27" t="s">
        <v>34</v>
      </c>
      <c r="J39" s="54" t="s">
        <v>108</v>
      </c>
      <c r="K39" s="46" t="s">
        <v>62</v>
      </c>
      <c r="L39" s="27" t="s">
        <v>235</v>
      </c>
      <c r="M39" s="27" t="s">
        <v>443</v>
      </c>
      <c r="N39" s="27" t="s">
        <v>415</v>
      </c>
      <c r="O39" s="27" t="s">
        <v>29</v>
      </c>
      <c r="P39" s="27" t="s">
        <v>183</v>
      </c>
      <c r="Q39" s="27" t="s">
        <v>236</v>
      </c>
      <c r="R39" s="27" t="s">
        <v>237</v>
      </c>
      <c r="S39" s="31" t="s">
        <v>485</v>
      </c>
      <c r="T39" s="56" t="s">
        <v>486</v>
      </c>
      <c r="U39" s="32">
        <v>0.81340000000000001</v>
      </c>
      <c r="V39" s="30">
        <v>1</v>
      </c>
      <c r="W39" s="27" t="s">
        <v>369</v>
      </c>
      <c r="X39" s="27" t="s">
        <v>370</v>
      </c>
      <c r="Y39" s="22"/>
      <c r="Z39" s="22"/>
      <c r="AA39" s="22"/>
      <c r="AB39" s="24"/>
      <c r="AC39" s="24"/>
    </row>
    <row r="40" spans="1:29" s="11" customFormat="1" ht="22.5" x14ac:dyDescent="0.2">
      <c r="A40" s="33" t="s">
        <v>106</v>
      </c>
      <c r="B40" s="54"/>
      <c r="C40" s="27" t="s">
        <v>413</v>
      </c>
      <c r="D40" s="27" t="s">
        <v>414</v>
      </c>
      <c r="E40" s="33" t="s">
        <v>32</v>
      </c>
      <c r="F40" s="33" t="s">
        <v>112</v>
      </c>
      <c r="G40" s="33">
        <v>2</v>
      </c>
      <c r="H40" s="33">
        <v>2.4</v>
      </c>
      <c r="I40" s="33" t="s">
        <v>34</v>
      </c>
      <c r="J40" s="55" t="s">
        <v>108</v>
      </c>
      <c r="K40" s="44" t="s">
        <v>62</v>
      </c>
      <c r="L40" s="33" t="s">
        <v>238</v>
      </c>
      <c r="M40" s="33" t="s">
        <v>239</v>
      </c>
      <c r="N40" s="33" t="s">
        <v>415</v>
      </c>
      <c r="O40" s="33" t="s">
        <v>29</v>
      </c>
      <c r="P40" s="33" t="s">
        <v>183</v>
      </c>
      <c r="Q40" s="33" t="s">
        <v>240</v>
      </c>
      <c r="R40" s="33" t="s">
        <v>241</v>
      </c>
      <c r="S40" s="34" t="s">
        <v>487</v>
      </c>
      <c r="T40" s="33" t="s">
        <v>487</v>
      </c>
      <c r="U40" s="37">
        <v>1.3</v>
      </c>
      <c r="V40" s="34">
        <v>1</v>
      </c>
      <c r="W40" s="33" t="s">
        <v>371</v>
      </c>
      <c r="X40" s="33" t="s">
        <v>372</v>
      </c>
      <c r="Y40" s="16">
        <v>5580712.5206000004</v>
      </c>
      <c r="Z40" s="16">
        <f>Y40*$Z$37/$Y$37</f>
        <v>6061030.5574000003</v>
      </c>
      <c r="AA40" s="16">
        <f>Y40*$AA$37/$Y$37</f>
        <v>4972676.060800001</v>
      </c>
      <c r="AB40" s="13">
        <f t="shared" si="0"/>
        <v>0.89104680494550403</v>
      </c>
      <c r="AC40" s="13">
        <f t="shared" si="1"/>
        <v>0.82043408521159633</v>
      </c>
    </row>
    <row r="41" spans="1:29" s="11" customFormat="1" ht="22.5" x14ac:dyDescent="0.2">
      <c r="A41" s="33" t="s">
        <v>106</v>
      </c>
      <c r="B41" s="54"/>
      <c r="C41" s="27" t="s">
        <v>413</v>
      </c>
      <c r="D41" s="27" t="s">
        <v>414</v>
      </c>
      <c r="E41" s="33" t="s">
        <v>32</v>
      </c>
      <c r="F41" s="33" t="s">
        <v>113</v>
      </c>
      <c r="G41" s="33">
        <v>2</v>
      </c>
      <c r="H41" s="33">
        <v>2.4</v>
      </c>
      <c r="I41" s="33" t="s">
        <v>34</v>
      </c>
      <c r="J41" s="55" t="s">
        <v>108</v>
      </c>
      <c r="K41" s="44" t="s">
        <v>62</v>
      </c>
      <c r="L41" s="33" t="s">
        <v>242</v>
      </c>
      <c r="M41" s="33" t="s">
        <v>243</v>
      </c>
      <c r="N41" s="33" t="s">
        <v>415</v>
      </c>
      <c r="O41" s="33" t="s">
        <v>29</v>
      </c>
      <c r="P41" s="33" t="s">
        <v>183</v>
      </c>
      <c r="Q41" s="33" t="s">
        <v>244</v>
      </c>
      <c r="R41" s="35" t="s">
        <v>245</v>
      </c>
      <c r="S41" s="35" t="s">
        <v>488</v>
      </c>
      <c r="T41" s="33" t="s">
        <v>488</v>
      </c>
      <c r="U41" s="34">
        <v>1.25</v>
      </c>
      <c r="V41" s="34">
        <v>1</v>
      </c>
      <c r="W41" s="33" t="s">
        <v>371</v>
      </c>
      <c r="X41" s="33" t="s">
        <v>373</v>
      </c>
      <c r="Y41" s="16">
        <v>7573824.1350999996</v>
      </c>
      <c r="Z41" s="16">
        <f t="shared" ref="Z41:Z48" si="4">Y41*$Z$37/$Y$37</f>
        <v>8225684.3278999999</v>
      </c>
      <c r="AA41" s="16">
        <f t="shared" ref="AA41:AA48" si="5">Y41*$AA$37/$Y$37</f>
        <v>6748631.7968000015</v>
      </c>
      <c r="AB41" s="13">
        <f t="shared" si="0"/>
        <v>0.89104680494550426</v>
      </c>
      <c r="AC41" s="13">
        <f t="shared" si="1"/>
        <v>0.82043408521159644</v>
      </c>
    </row>
    <row r="42" spans="1:29" s="11" customFormat="1" ht="22.5" x14ac:dyDescent="0.2">
      <c r="A42" s="33" t="s">
        <v>106</v>
      </c>
      <c r="B42" s="54"/>
      <c r="C42" s="27" t="s">
        <v>413</v>
      </c>
      <c r="D42" s="27" t="s">
        <v>414</v>
      </c>
      <c r="E42" s="33" t="s">
        <v>32</v>
      </c>
      <c r="F42" s="33" t="s">
        <v>114</v>
      </c>
      <c r="G42" s="33">
        <v>2</v>
      </c>
      <c r="H42" s="33">
        <v>2.4</v>
      </c>
      <c r="I42" s="33" t="s">
        <v>34</v>
      </c>
      <c r="J42" s="55" t="s">
        <v>108</v>
      </c>
      <c r="K42" s="44" t="s">
        <v>62</v>
      </c>
      <c r="L42" s="33" t="s">
        <v>246</v>
      </c>
      <c r="M42" s="33" t="s">
        <v>444</v>
      </c>
      <c r="N42" s="33" t="s">
        <v>415</v>
      </c>
      <c r="O42" s="33" t="s">
        <v>29</v>
      </c>
      <c r="P42" s="33" t="s">
        <v>183</v>
      </c>
      <c r="Q42" s="33" t="s">
        <v>247</v>
      </c>
      <c r="R42" s="35" t="s">
        <v>248</v>
      </c>
      <c r="S42" s="35" t="s">
        <v>489</v>
      </c>
      <c r="T42" s="37" t="s">
        <v>490</v>
      </c>
      <c r="U42" s="34">
        <v>2</v>
      </c>
      <c r="V42" s="34">
        <v>1</v>
      </c>
      <c r="W42" s="33" t="s">
        <v>371</v>
      </c>
      <c r="X42" s="33" t="s">
        <v>374</v>
      </c>
      <c r="Y42" s="16">
        <v>4384845.5519000003</v>
      </c>
      <c r="Z42" s="16">
        <f t="shared" si="4"/>
        <v>4762238.2951000007</v>
      </c>
      <c r="AA42" s="16">
        <f t="shared" si="5"/>
        <v>3907102.619200001</v>
      </c>
      <c r="AB42" s="13">
        <f t="shared" si="0"/>
        <v>0.89104680494550415</v>
      </c>
      <c r="AC42" s="13">
        <f t="shared" si="1"/>
        <v>0.82043408521159633</v>
      </c>
    </row>
    <row r="43" spans="1:29" s="11" customFormat="1" ht="22.5" x14ac:dyDescent="0.2">
      <c r="A43" s="33" t="s">
        <v>106</v>
      </c>
      <c r="B43" s="54"/>
      <c r="C43" s="27" t="s">
        <v>413</v>
      </c>
      <c r="D43" s="27" t="s">
        <v>414</v>
      </c>
      <c r="E43" s="33" t="s">
        <v>32</v>
      </c>
      <c r="F43" s="33" t="s">
        <v>115</v>
      </c>
      <c r="G43" s="33">
        <v>2</v>
      </c>
      <c r="H43" s="33">
        <v>2.4</v>
      </c>
      <c r="I43" s="33" t="s">
        <v>34</v>
      </c>
      <c r="J43" s="55" t="s">
        <v>108</v>
      </c>
      <c r="K43" s="44" t="s">
        <v>62</v>
      </c>
      <c r="L43" s="33" t="s">
        <v>249</v>
      </c>
      <c r="M43" s="33" t="s">
        <v>250</v>
      </c>
      <c r="N43" s="33" t="s">
        <v>415</v>
      </c>
      <c r="O43" s="33" t="s">
        <v>29</v>
      </c>
      <c r="P43" s="33" t="s">
        <v>183</v>
      </c>
      <c r="Q43" s="33" t="s">
        <v>251</v>
      </c>
      <c r="R43" s="33" t="s">
        <v>252</v>
      </c>
      <c r="S43" s="34" t="s">
        <v>491</v>
      </c>
      <c r="T43" s="34" t="s">
        <v>491</v>
      </c>
      <c r="U43" s="34">
        <v>0.8</v>
      </c>
      <c r="V43" s="34">
        <v>1</v>
      </c>
      <c r="W43" s="33" t="s">
        <v>371</v>
      </c>
      <c r="X43" s="33" t="s">
        <v>375</v>
      </c>
      <c r="Y43" s="16">
        <v>7972446.4580000006</v>
      </c>
      <c r="Z43" s="16">
        <f t="shared" si="4"/>
        <v>8658615.0820000004</v>
      </c>
      <c r="AA43" s="16">
        <f t="shared" si="5"/>
        <v>7103822.944000002</v>
      </c>
      <c r="AB43" s="13">
        <f t="shared" si="0"/>
        <v>0.89104680494550415</v>
      </c>
      <c r="AC43" s="13">
        <f t="shared" si="1"/>
        <v>0.82043408521159644</v>
      </c>
    </row>
    <row r="44" spans="1:29" s="11" customFormat="1" ht="22.5" x14ac:dyDescent="0.2">
      <c r="A44" s="33" t="s">
        <v>106</v>
      </c>
      <c r="B44" s="54"/>
      <c r="C44" s="27" t="s">
        <v>413</v>
      </c>
      <c r="D44" s="27" t="s">
        <v>414</v>
      </c>
      <c r="E44" s="33" t="s">
        <v>32</v>
      </c>
      <c r="F44" s="33" t="s">
        <v>116</v>
      </c>
      <c r="G44" s="33">
        <v>2</v>
      </c>
      <c r="H44" s="33">
        <v>2.4</v>
      </c>
      <c r="I44" s="33" t="s">
        <v>34</v>
      </c>
      <c r="J44" s="55" t="s">
        <v>108</v>
      </c>
      <c r="K44" s="44" t="s">
        <v>62</v>
      </c>
      <c r="L44" s="33" t="s">
        <v>253</v>
      </c>
      <c r="M44" s="33" t="s">
        <v>254</v>
      </c>
      <c r="N44" s="33" t="s">
        <v>415</v>
      </c>
      <c r="O44" s="33" t="s">
        <v>29</v>
      </c>
      <c r="P44" s="33" t="s">
        <v>183</v>
      </c>
      <c r="Q44" s="33" t="s">
        <v>255</v>
      </c>
      <c r="R44" s="33" t="s">
        <v>463</v>
      </c>
      <c r="S44" s="34" t="s">
        <v>492</v>
      </c>
      <c r="T44" s="35" t="s">
        <v>492</v>
      </c>
      <c r="U44" s="34">
        <v>2.35</v>
      </c>
      <c r="V44" s="34">
        <v>1</v>
      </c>
      <c r="W44" s="33" t="s">
        <v>371</v>
      </c>
      <c r="X44" s="33" t="s">
        <v>376</v>
      </c>
      <c r="Y44" s="16">
        <v>9965558.0724999998</v>
      </c>
      <c r="Z44" s="16">
        <f t="shared" si="4"/>
        <v>10823268.852499999</v>
      </c>
      <c r="AA44" s="16">
        <f t="shared" si="5"/>
        <v>8879778.6800000016</v>
      </c>
      <c r="AB44" s="13">
        <f t="shared" si="0"/>
        <v>0.89104680494550415</v>
      </c>
      <c r="AC44" s="13">
        <f t="shared" si="1"/>
        <v>0.82043408521159644</v>
      </c>
    </row>
    <row r="45" spans="1:29" s="11" customFormat="1" ht="22.5" x14ac:dyDescent="0.2">
      <c r="A45" s="33" t="s">
        <v>106</v>
      </c>
      <c r="B45" s="55" t="s">
        <v>42</v>
      </c>
      <c r="C45" s="27" t="s">
        <v>413</v>
      </c>
      <c r="D45" s="27" t="s">
        <v>414</v>
      </c>
      <c r="E45" s="33" t="s">
        <v>32</v>
      </c>
      <c r="F45" s="33" t="s">
        <v>117</v>
      </c>
      <c r="G45" s="33">
        <v>2</v>
      </c>
      <c r="H45" s="33">
        <v>2.4</v>
      </c>
      <c r="I45" s="33" t="s">
        <v>34</v>
      </c>
      <c r="J45" s="55" t="s">
        <v>108</v>
      </c>
      <c r="K45" s="44" t="s">
        <v>52</v>
      </c>
      <c r="L45" s="33" t="s">
        <v>256</v>
      </c>
      <c r="M45" s="33" t="s">
        <v>257</v>
      </c>
      <c r="N45" s="33" t="s">
        <v>159</v>
      </c>
      <c r="O45" s="33" t="s">
        <v>160</v>
      </c>
      <c r="P45" s="33" t="s">
        <v>161</v>
      </c>
      <c r="Q45" s="33"/>
      <c r="R45" s="35">
        <v>1</v>
      </c>
      <c r="S45" s="35">
        <v>1</v>
      </c>
      <c r="T45" s="37">
        <v>1</v>
      </c>
      <c r="U45" s="34">
        <v>1</v>
      </c>
      <c r="V45" s="34">
        <v>1</v>
      </c>
      <c r="W45" s="33" t="s">
        <v>377</v>
      </c>
      <c r="X45" s="33" t="s">
        <v>378</v>
      </c>
      <c r="Y45" s="16">
        <v>23359542.510842584</v>
      </c>
      <c r="Z45" s="16">
        <f t="shared" si="4"/>
        <v>25370040.195132501</v>
      </c>
      <c r="AA45" s="16">
        <f t="shared" si="5"/>
        <v>20814445.719274964</v>
      </c>
      <c r="AB45" s="13">
        <f t="shared" si="0"/>
        <v>0.89104680494550415</v>
      </c>
      <c r="AC45" s="13">
        <f t="shared" si="1"/>
        <v>0.82043408521159644</v>
      </c>
    </row>
    <row r="46" spans="1:29" s="11" customFormat="1" ht="30" x14ac:dyDescent="0.2">
      <c r="A46" s="33" t="s">
        <v>106</v>
      </c>
      <c r="B46" s="55" t="s">
        <v>44</v>
      </c>
      <c r="C46" s="27" t="s">
        <v>413</v>
      </c>
      <c r="D46" s="27" t="s">
        <v>414</v>
      </c>
      <c r="E46" s="33" t="s">
        <v>32</v>
      </c>
      <c r="F46" s="33" t="s">
        <v>118</v>
      </c>
      <c r="G46" s="33">
        <v>2</v>
      </c>
      <c r="H46" s="33">
        <v>2.4</v>
      </c>
      <c r="I46" s="33" t="s">
        <v>34</v>
      </c>
      <c r="J46" s="55" t="s">
        <v>108</v>
      </c>
      <c r="K46" s="44" t="s">
        <v>62</v>
      </c>
      <c r="L46" s="33" t="s">
        <v>523</v>
      </c>
      <c r="M46" s="33" t="s">
        <v>180</v>
      </c>
      <c r="N46" s="33" t="s">
        <v>429</v>
      </c>
      <c r="O46" s="33" t="s">
        <v>160</v>
      </c>
      <c r="P46" s="57" t="s">
        <v>150</v>
      </c>
      <c r="Q46" s="33"/>
      <c r="R46" s="35" t="s">
        <v>258</v>
      </c>
      <c r="S46" s="35" t="s">
        <v>258</v>
      </c>
      <c r="T46" s="37" t="s">
        <v>445</v>
      </c>
      <c r="U46" s="34">
        <v>1</v>
      </c>
      <c r="V46" s="34">
        <v>1</v>
      </c>
      <c r="W46" s="33" t="s">
        <v>379</v>
      </c>
      <c r="X46" s="33" t="s">
        <v>380</v>
      </c>
      <c r="Y46" s="16">
        <v>3479371.1945336745</v>
      </c>
      <c r="Z46" s="16">
        <f t="shared" si="4"/>
        <v>3778832.0134323346</v>
      </c>
      <c r="AA46" s="16">
        <f t="shared" si="5"/>
        <v>3100282.5861086529</v>
      </c>
      <c r="AB46" s="13">
        <f t="shared" si="0"/>
        <v>0.89104680494550415</v>
      </c>
      <c r="AC46" s="13">
        <f t="shared" si="1"/>
        <v>0.82043408521159655</v>
      </c>
    </row>
    <row r="47" spans="1:29" s="11" customFormat="1" ht="22.5" x14ac:dyDescent="0.2">
      <c r="A47" s="33" t="s">
        <v>106</v>
      </c>
      <c r="B47" s="55" t="s">
        <v>46</v>
      </c>
      <c r="C47" s="27" t="s">
        <v>413</v>
      </c>
      <c r="D47" s="27" t="s">
        <v>414</v>
      </c>
      <c r="E47" s="33" t="s">
        <v>32</v>
      </c>
      <c r="F47" s="33" t="s">
        <v>119</v>
      </c>
      <c r="G47" s="33">
        <v>2</v>
      </c>
      <c r="H47" s="33">
        <v>2.4</v>
      </c>
      <c r="I47" s="33" t="s">
        <v>34</v>
      </c>
      <c r="J47" s="55" t="s">
        <v>108</v>
      </c>
      <c r="K47" s="33" t="s">
        <v>38</v>
      </c>
      <c r="L47" s="33" t="s">
        <v>259</v>
      </c>
      <c r="M47" s="33" t="s">
        <v>260</v>
      </c>
      <c r="N47" s="33" t="s">
        <v>159</v>
      </c>
      <c r="O47" s="33" t="s">
        <v>29</v>
      </c>
      <c r="P47" s="33" t="s">
        <v>183</v>
      </c>
      <c r="Q47" s="33"/>
      <c r="R47" s="33" t="s">
        <v>261</v>
      </c>
      <c r="S47" s="33" t="s">
        <v>261</v>
      </c>
      <c r="T47" s="35" t="s">
        <v>493</v>
      </c>
      <c r="U47" s="35">
        <v>1</v>
      </c>
      <c r="V47" s="34">
        <v>1</v>
      </c>
      <c r="W47" s="33" t="s">
        <v>381</v>
      </c>
      <c r="X47" s="33" t="s">
        <v>382</v>
      </c>
      <c r="Y47" s="16">
        <v>2172541.5231502932</v>
      </c>
      <c r="Z47" s="16">
        <f t="shared" si="4"/>
        <v>2359526.7648043172</v>
      </c>
      <c r="AA47" s="16">
        <f t="shared" si="5"/>
        <v>1935836.1828145077</v>
      </c>
      <c r="AB47" s="13">
        <f t="shared" si="0"/>
        <v>0.89104680494550415</v>
      </c>
      <c r="AC47" s="13">
        <f t="shared" si="1"/>
        <v>0.82043408521159655</v>
      </c>
    </row>
    <row r="48" spans="1:29" s="11" customFormat="1" ht="22.5" x14ac:dyDescent="0.2">
      <c r="A48" s="33" t="s">
        <v>106</v>
      </c>
      <c r="B48" s="55" t="s">
        <v>48</v>
      </c>
      <c r="C48" s="27" t="s">
        <v>413</v>
      </c>
      <c r="D48" s="27" t="s">
        <v>414</v>
      </c>
      <c r="E48" s="33" t="s">
        <v>32</v>
      </c>
      <c r="F48" s="33" t="s">
        <v>120</v>
      </c>
      <c r="G48" s="33">
        <v>2</v>
      </c>
      <c r="H48" s="33">
        <v>2.4</v>
      </c>
      <c r="I48" s="33" t="s">
        <v>34</v>
      </c>
      <c r="J48" s="55" t="s">
        <v>108</v>
      </c>
      <c r="K48" s="47" t="s">
        <v>87</v>
      </c>
      <c r="L48" s="33" t="s">
        <v>262</v>
      </c>
      <c r="M48" s="33" t="s">
        <v>263</v>
      </c>
      <c r="N48" s="33" t="s">
        <v>264</v>
      </c>
      <c r="O48" s="33" t="s">
        <v>154</v>
      </c>
      <c r="P48" s="33" t="s">
        <v>161</v>
      </c>
      <c r="Q48" s="33"/>
      <c r="R48" s="33" t="s">
        <v>265</v>
      </c>
      <c r="S48" s="38">
        <v>0.91900000000000004</v>
      </c>
      <c r="T48" s="48">
        <v>0.91860465116279066</v>
      </c>
      <c r="U48" s="35">
        <v>1.1035294117647059</v>
      </c>
      <c r="V48" s="34">
        <v>1</v>
      </c>
      <c r="W48" s="33" t="s">
        <v>383</v>
      </c>
      <c r="X48" s="27" t="s">
        <v>384</v>
      </c>
      <c r="Y48" s="16">
        <v>10850777.061473442</v>
      </c>
      <c r="Z48" s="16">
        <f t="shared" si="4"/>
        <v>11784676.436630838</v>
      </c>
      <c r="AA48" s="16">
        <f t="shared" si="5"/>
        <v>9668550.2318018768</v>
      </c>
      <c r="AB48" s="13">
        <f t="shared" si="0"/>
        <v>0.89104680494550415</v>
      </c>
      <c r="AC48" s="13">
        <f t="shared" si="1"/>
        <v>0.82043408521159644</v>
      </c>
    </row>
    <row r="49" spans="1:29" s="11" customFormat="1" ht="45" x14ac:dyDescent="0.2">
      <c r="A49" s="33" t="s">
        <v>121</v>
      </c>
      <c r="B49" s="55" t="s">
        <v>31</v>
      </c>
      <c r="C49" s="27" t="s">
        <v>413</v>
      </c>
      <c r="D49" s="27" t="s">
        <v>414</v>
      </c>
      <c r="E49" s="33" t="s">
        <v>122</v>
      </c>
      <c r="F49" s="33" t="s">
        <v>123</v>
      </c>
      <c r="G49" s="33">
        <v>2</v>
      </c>
      <c r="H49" s="33">
        <v>2.4</v>
      </c>
      <c r="I49" s="33" t="s">
        <v>34</v>
      </c>
      <c r="J49" s="55" t="s">
        <v>124</v>
      </c>
      <c r="K49" s="33" t="s">
        <v>38</v>
      </c>
      <c r="L49" s="33" t="s">
        <v>266</v>
      </c>
      <c r="M49" s="33" t="s">
        <v>478</v>
      </c>
      <c r="N49" s="33" t="s">
        <v>415</v>
      </c>
      <c r="O49" s="33" t="s">
        <v>29</v>
      </c>
      <c r="P49" s="33" t="s">
        <v>161</v>
      </c>
      <c r="Q49" s="33" t="s">
        <v>494</v>
      </c>
      <c r="R49" s="35">
        <v>0.1</v>
      </c>
      <c r="S49" s="35">
        <v>-0.64</v>
      </c>
      <c r="T49" s="33" t="s">
        <v>495</v>
      </c>
      <c r="U49" s="34">
        <v>0.33</v>
      </c>
      <c r="V49" s="34">
        <v>1</v>
      </c>
      <c r="W49" s="33" t="s">
        <v>385</v>
      </c>
      <c r="X49" s="33" t="s">
        <v>386</v>
      </c>
      <c r="Y49" s="17">
        <f>Y50</f>
        <v>3952623.87</v>
      </c>
      <c r="Z49" s="17">
        <v>4368803.91</v>
      </c>
      <c r="AA49" s="17">
        <v>3697240.49</v>
      </c>
      <c r="AB49" s="13">
        <f t="shared" si="0"/>
        <v>0.93538889902013367</v>
      </c>
      <c r="AC49" s="13">
        <f t="shared" si="1"/>
        <v>0.84628208685154749</v>
      </c>
    </row>
    <row r="50" spans="1:29" s="11" customFormat="1" ht="22.5" customHeight="1" x14ac:dyDescent="0.2">
      <c r="A50" s="33" t="s">
        <v>121</v>
      </c>
      <c r="B50" s="58" t="s">
        <v>36</v>
      </c>
      <c r="C50" s="27" t="s">
        <v>413</v>
      </c>
      <c r="D50" s="27" t="s">
        <v>414</v>
      </c>
      <c r="E50" s="33" t="s">
        <v>122</v>
      </c>
      <c r="F50" s="49" t="s">
        <v>125</v>
      </c>
      <c r="G50" s="33">
        <v>2</v>
      </c>
      <c r="H50" s="33">
        <v>2.4</v>
      </c>
      <c r="I50" s="33" t="s">
        <v>34</v>
      </c>
      <c r="J50" s="55" t="s">
        <v>124</v>
      </c>
      <c r="K50" s="33" t="s">
        <v>38</v>
      </c>
      <c r="L50" s="33" t="s">
        <v>267</v>
      </c>
      <c r="M50" s="33" t="s">
        <v>446</v>
      </c>
      <c r="N50" s="33" t="s">
        <v>419</v>
      </c>
      <c r="O50" s="33" t="s">
        <v>160</v>
      </c>
      <c r="P50" s="33" t="s">
        <v>161</v>
      </c>
      <c r="Q50" s="33"/>
      <c r="R50" s="33" t="s">
        <v>268</v>
      </c>
      <c r="S50" s="33" t="s">
        <v>268</v>
      </c>
      <c r="T50" s="33" t="s">
        <v>496</v>
      </c>
      <c r="U50" s="35">
        <v>1</v>
      </c>
      <c r="V50" s="34">
        <v>1</v>
      </c>
      <c r="W50" s="33" t="s">
        <v>387</v>
      </c>
      <c r="X50" s="49" t="s">
        <v>388</v>
      </c>
      <c r="Y50" s="26">
        <v>3952623.87</v>
      </c>
      <c r="Z50" s="26">
        <v>4368803.91</v>
      </c>
      <c r="AA50" s="26">
        <v>3697240.49</v>
      </c>
      <c r="AB50" s="25">
        <f t="shared" si="0"/>
        <v>0.93538889902013367</v>
      </c>
      <c r="AC50" s="25">
        <f t="shared" si="1"/>
        <v>0.84628208685154749</v>
      </c>
    </row>
    <row r="51" spans="1:29" s="11" customFormat="1" ht="33.75" customHeight="1" x14ac:dyDescent="0.2">
      <c r="A51" s="33" t="s">
        <v>121</v>
      </c>
      <c r="B51" s="58"/>
      <c r="C51" s="27" t="s">
        <v>413</v>
      </c>
      <c r="D51" s="27" t="s">
        <v>414</v>
      </c>
      <c r="E51" s="33" t="s">
        <v>122</v>
      </c>
      <c r="F51" s="49"/>
      <c r="G51" s="33">
        <v>2</v>
      </c>
      <c r="H51" s="33">
        <v>2.4</v>
      </c>
      <c r="I51" s="33" t="s">
        <v>34</v>
      </c>
      <c r="J51" s="55" t="s">
        <v>124</v>
      </c>
      <c r="K51" s="33" t="s">
        <v>126</v>
      </c>
      <c r="L51" s="33" t="s">
        <v>269</v>
      </c>
      <c r="M51" s="33" t="s">
        <v>479</v>
      </c>
      <c r="N51" s="33" t="s">
        <v>419</v>
      </c>
      <c r="O51" s="33" t="s">
        <v>160</v>
      </c>
      <c r="P51" s="33" t="s">
        <v>161</v>
      </c>
      <c r="Q51" s="33" t="s">
        <v>519</v>
      </c>
      <c r="R51" s="35" t="s">
        <v>520</v>
      </c>
      <c r="S51" s="50">
        <v>1053539.6200000001</v>
      </c>
      <c r="T51" s="50">
        <v>1053539.6200000001</v>
      </c>
      <c r="U51" s="35">
        <v>0.33</v>
      </c>
      <c r="V51" s="34">
        <v>1</v>
      </c>
      <c r="W51" s="33" t="s">
        <v>389</v>
      </c>
      <c r="X51" s="49"/>
      <c r="Y51" s="26"/>
      <c r="Z51" s="26"/>
      <c r="AA51" s="26"/>
      <c r="AB51" s="25"/>
      <c r="AC51" s="25"/>
    </row>
    <row r="52" spans="1:29" s="11" customFormat="1" ht="33.75" x14ac:dyDescent="0.2">
      <c r="A52" s="33" t="s">
        <v>121</v>
      </c>
      <c r="B52" s="55" t="s">
        <v>39</v>
      </c>
      <c r="C52" s="27" t="s">
        <v>413</v>
      </c>
      <c r="D52" s="27" t="s">
        <v>414</v>
      </c>
      <c r="E52" s="33" t="s">
        <v>122</v>
      </c>
      <c r="F52" s="33" t="s">
        <v>452</v>
      </c>
      <c r="G52" s="33">
        <v>2</v>
      </c>
      <c r="H52" s="33">
        <v>2.4</v>
      </c>
      <c r="I52" s="33" t="s">
        <v>34</v>
      </c>
      <c r="J52" s="55" t="s">
        <v>124</v>
      </c>
      <c r="K52" s="44" t="s">
        <v>41</v>
      </c>
      <c r="L52" s="33" t="s">
        <v>454</v>
      </c>
      <c r="M52" s="33" t="s">
        <v>456</v>
      </c>
      <c r="N52" s="33" t="s">
        <v>419</v>
      </c>
      <c r="O52" s="33" t="s">
        <v>29</v>
      </c>
      <c r="P52" s="33" t="s">
        <v>150</v>
      </c>
      <c r="Q52" s="33" t="s">
        <v>464</v>
      </c>
      <c r="R52" s="35">
        <v>1</v>
      </c>
      <c r="S52" s="35">
        <v>1</v>
      </c>
      <c r="T52" s="51" t="s">
        <v>497</v>
      </c>
      <c r="U52" s="38">
        <v>1</v>
      </c>
      <c r="V52" s="34">
        <v>1</v>
      </c>
      <c r="W52" s="33" t="s">
        <v>516</v>
      </c>
      <c r="X52" s="33" t="s">
        <v>390</v>
      </c>
      <c r="Y52" s="16">
        <v>2870485.99</v>
      </c>
      <c r="Z52" s="18">
        <f>Y52*$Z$49/$Y$49</f>
        <v>3172725.4677314446</v>
      </c>
      <c r="AA52" s="16">
        <f>Y52*$AA$49/$Y$49</f>
        <v>2685020.7298388188</v>
      </c>
      <c r="AB52" s="13">
        <f t="shared" si="0"/>
        <v>0.93538889902013367</v>
      </c>
      <c r="AC52" s="13">
        <f t="shared" si="1"/>
        <v>0.84628208685154738</v>
      </c>
    </row>
    <row r="53" spans="1:29" s="11" customFormat="1" ht="22.5" x14ac:dyDescent="0.2">
      <c r="A53" s="33" t="s">
        <v>121</v>
      </c>
      <c r="B53" s="55" t="s">
        <v>42</v>
      </c>
      <c r="C53" s="27" t="s">
        <v>413</v>
      </c>
      <c r="D53" s="27" t="s">
        <v>414</v>
      </c>
      <c r="E53" s="33" t="s">
        <v>122</v>
      </c>
      <c r="F53" s="33" t="s">
        <v>127</v>
      </c>
      <c r="G53" s="33">
        <v>2</v>
      </c>
      <c r="H53" s="33">
        <v>2.4</v>
      </c>
      <c r="I53" s="33" t="s">
        <v>34</v>
      </c>
      <c r="J53" s="55" t="s">
        <v>124</v>
      </c>
      <c r="K53" s="44" t="s">
        <v>41</v>
      </c>
      <c r="L53" s="33" t="s">
        <v>270</v>
      </c>
      <c r="M53" s="33" t="s">
        <v>271</v>
      </c>
      <c r="N53" s="33" t="s">
        <v>159</v>
      </c>
      <c r="O53" s="33" t="s">
        <v>160</v>
      </c>
      <c r="P53" s="33" t="s">
        <v>150</v>
      </c>
      <c r="Q53" s="33"/>
      <c r="R53" s="35">
        <v>1</v>
      </c>
      <c r="S53" s="35">
        <v>1</v>
      </c>
      <c r="T53" s="37" t="s">
        <v>498</v>
      </c>
      <c r="U53" s="38">
        <v>1</v>
      </c>
      <c r="V53" s="34">
        <v>1</v>
      </c>
      <c r="W53" s="33" t="s">
        <v>308</v>
      </c>
      <c r="X53" s="33" t="s">
        <v>309</v>
      </c>
      <c r="Y53" s="16">
        <v>430572.89903584938</v>
      </c>
      <c r="Z53" s="18">
        <f t="shared" ref="Z53:Z67" si="6">Y53*$Z$49/$Y$49</f>
        <v>475908.8207519867</v>
      </c>
      <c r="AA53" s="16">
        <f t="shared" ref="AA53:AA67" si="7">Y53*$AA$49/$Y$49</f>
        <v>402753.10997705034</v>
      </c>
      <c r="AB53" s="13">
        <f>AA53/Y53</f>
        <v>0.93538889902013367</v>
      </c>
      <c r="AC53" s="13">
        <f t="shared" si="1"/>
        <v>0.84628208685154749</v>
      </c>
    </row>
    <row r="54" spans="1:29" s="11" customFormat="1" ht="22.5" x14ac:dyDescent="0.2">
      <c r="A54" s="33" t="s">
        <v>121</v>
      </c>
      <c r="B54" s="55" t="s">
        <v>44</v>
      </c>
      <c r="C54" s="27" t="s">
        <v>413</v>
      </c>
      <c r="D54" s="27" t="s">
        <v>414</v>
      </c>
      <c r="E54" s="33" t="s">
        <v>122</v>
      </c>
      <c r="F54" s="33" t="s">
        <v>128</v>
      </c>
      <c r="G54" s="33">
        <v>2</v>
      </c>
      <c r="H54" s="33">
        <v>2.4</v>
      </c>
      <c r="I54" s="33" t="s">
        <v>34</v>
      </c>
      <c r="J54" s="55" t="s">
        <v>124</v>
      </c>
      <c r="K54" s="44" t="s">
        <v>41</v>
      </c>
      <c r="L54" s="33" t="s">
        <v>272</v>
      </c>
      <c r="M54" s="33" t="s">
        <v>273</v>
      </c>
      <c r="N54" s="33" t="s">
        <v>159</v>
      </c>
      <c r="O54" s="33" t="s">
        <v>160</v>
      </c>
      <c r="P54" s="33" t="s">
        <v>150</v>
      </c>
      <c r="Q54" s="33"/>
      <c r="R54" s="35">
        <v>1</v>
      </c>
      <c r="S54" s="35">
        <v>1</v>
      </c>
      <c r="T54" s="33" t="s">
        <v>499</v>
      </c>
      <c r="U54" s="38">
        <v>1</v>
      </c>
      <c r="V54" s="34">
        <v>1</v>
      </c>
      <c r="W54" s="33" t="s">
        <v>391</v>
      </c>
      <c r="X54" s="33" t="s">
        <v>392</v>
      </c>
      <c r="Y54" s="16">
        <v>430572.89903584938</v>
      </c>
      <c r="Z54" s="18">
        <f t="shared" si="6"/>
        <v>475908.8207519867</v>
      </c>
      <c r="AA54" s="16">
        <f t="shared" si="7"/>
        <v>402753.10997705034</v>
      </c>
      <c r="AB54" s="13">
        <f t="shared" si="0"/>
        <v>0.93538889902013367</v>
      </c>
      <c r="AC54" s="13">
        <f t="shared" si="1"/>
        <v>0.84628208685154749</v>
      </c>
    </row>
    <row r="55" spans="1:29" s="11" customFormat="1" ht="22.5" x14ac:dyDescent="0.2">
      <c r="A55" s="33" t="s">
        <v>121</v>
      </c>
      <c r="B55" s="55" t="s">
        <v>46</v>
      </c>
      <c r="C55" s="27" t="s">
        <v>413</v>
      </c>
      <c r="D55" s="27" t="s">
        <v>414</v>
      </c>
      <c r="E55" s="33" t="s">
        <v>122</v>
      </c>
      <c r="F55" s="33" t="s">
        <v>129</v>
      </c>
      <c r="G55" s="33">
        <v>2</v>
      </c>
      <c r="H55" s="33">
        <v>2.4</v>
      </c>
      <c r="I55" s="33" t="s">
        <v>34</v>
      </c>
      <c r="J55" s="55" t="s">
        <v>124</v>
      </c>
      <c r="K55" s="44" t="s">
        <v>41</v>
      </c>
      <c r="L55" s="33" t="s">
        <v>164</v>
      </c>
      <c r="M55" s="33" t="s">
        <v>274</v>
      </c>
      <c r="N55" s="33" t="s">
        <v>159</v>
      </c>
      <c r="O55" s="33" t="s">
        <v>160</v>
      </c>
      <c r="P55" s="33" t="s">
        <v>150</v>
      </c>
      <c r="Q55" s="33"/>
      <c r="R55" s="35">
        <v>1</v>
      </c>
      <c r="S55" s="35">
        <v>1</v>
      </c>
      <c r="T55" s="33" t="s">
        <v>500</v>
      </c>
      <c r="U55" s="38">
        <v>1</v>
      </c>
      <c r="V55" s="34">
        <v>1</v>
      </c>
      <c r="W55" s="33" t="s">
        <v>312</v>
      </c>
      <c r="X55" s="33" t="s">
        <v>313</v>
      </c>
      <c r="Y55" s="16">
        <v>1722291.5961433975</v>
      </c>
      <c r="Z55" s="18">
        <f t="shared" si="6"/>
        <v>1903635.2830079468</v>
      </c>
      <c r="AA55" s="16">
        <f t="shared" si="7"/>
        <v>1611012.4399082013</v>
      </c>
      <c r="AB55" s="13">
        <f t="shared" si="0"/>
        <v>0.93538889902013367</v>
      </c>
      <c r="AC55" s="13">
        <f t="shared" si="1"/>
        <v>0.84628208685154749</v>
      </c>
    </row>
    <row r="56" spans="1:29" s="11" customFormat="1" ht="22.5" x14ac:dyDescent="0.2">
      <c r="A56" s="33" t="s">
        <v>121</v>
      </c>
      <c r="B56" s="55" t="s">
        <v>48</v>
      </c>
      <c r="C56" s="27" t="s">
        <v>413</v>
      </c>
      <c r="D56" s="27" t="s">
        <v>414</v>
      </c>
      <c r="E56" s="33" t="s">
        <v>122</v>
      </c>
      <c r="F56" s="33" t="s">
        <v>130</v>
      </c>
      <c r="G56" s="33">
        <v>2</v>
      </c>
      <c r="H56" s="33">
        <v>2.4</v>
      </c>
      <c r="I56" s="33" t="s">
        <v>34</v>
      </c>
      <c r="J56" s="55" t="s">
        <v>124</v>
      </c>
      <c r="K56" s="44" t="s">
        <v>41</v>
      </c>
      <c r="L56" s="33" t="s">
        <v>165</v>
      </c>
      <c r="M56" s="33" t="s">
        <v>447</v>
      </c>
      <c r="N56" s="33" t="s">
        <v>159</v>
      </c>
      <c r="O56" s="33" t="s">
        <v>160</v>
      </c>
      <c r="P56" s="33" t="s">
        <v>150</v>
      </c>
      <c r="Q56" s="33"/>
      <c r="R56" s="35">
        <v>1</v>
      </c>
      <c r="S56" s="35">
        <v>1</v>
      </c>
      <c r="T56" s="33" t="s">
        <v>501</v>
      </c>
      <c r="U56" s="38">
        <v>1</v>
      </c>
      <c r="V56" s="34">
        <v>1</v>
      </c>
      <c r="W56" s="33" t="s">
        <v>345</v>
      </c>
      <c r="X56" s="33" t="s">
        <v>315</v>
      </c>
      <c r="Y56" s="16">
        <v>287048.59935723292</v>
      </c>
      <c r="Z56" s="18">
        <f t="shared" si="6"/>
        <v>317272.54716799111</v>
      </c>
      <c r="AA56" s="16">
        <f t="shared" si="7"/>
        <v>268502.0733180336</v>
      </c>
      <c r="AB56" s="13">
        <f t="shared" si="0"/>
        <v>0.93538889902013389</v>
      </c>
      <c r="AC56" s="13">
        <f t="shared" si="1"/>
        <v>0.8462820868515476</v>
      </c>
    </row>
    <row r="57" spans="1:29" s="11" customFormat="1" ht="22.5" x14ac:dyDescent="0.2">
      <c r="A57" s="33" t="s">
        <v>121</v>
      </c>
      <c r="B57" s="55" t="s">
        <v>50</v>
      </c>
      <c r="C57" s="27" t="s">
        <v>413</v>
      </c>
      <c r="D57" s="27" t="s">
        <v>414</v>
      </c>
      <c r="E57" s="33" t="s">
        <v>122</v>
      </c>
      <c r="F57" s="33" t="s">
        <v>453</v>
      </c>
      <c r="G57" s="33">
        <v>2</v>
      </c>
      <c r="H57" s="33">
        <v>2.4</v>
      </c>
      <c r="I57" s="33" t="s">
        <v>34</v>
      </c>
      <c r="J57" s="55" t="s">
        <v>124</v>
      </c>
      <c r="K57" s="44" t="s">
        <v>62</v>
      </c>
      <c r="L57" s="33" t="s">
        <v>455</v>
      </c>
      <c r="M57" s="33" t="s">
        <v>457</v>
      </c>
      <c r="N57" s="33" t="s">
        <v>442</v>
      </c>
      <c r="O57" s="33" t="s">
        <v>29</v>
      </c>
      <c r="P57" s="33" t="s">
        <v>150</v>
      </c>
      <c r="Q57" s="33" t="s">
        <v>465</v>
      </c>
      <c r="R57" s="35" t="s">
        <v>466</v>
      </c>
      <c r="S57" s="35" t="s">
        <v>502</v>
      </c>
      <c r="T57" s="33" t="s">
        <v>503</v>
      </c>
      <c r="U57" s="35">
        <v>0.72499999999999998</v>
      </c>
      <c r="V57" s="34">
        <v>1</v>
      </c>
      <c r="W57" s="33" t="s">
        <v>472</v>
      </c>
      <c r="X57" s="33" t="s">
        <v>323</v>
      </c>
      <c r="Y57" s="16">
        <v>35296.791555300595</v>
      </c>
      <c r="Z57" s="18">
        <f t="shared" si="6"/>
        <v>39013.264613324369</v>
      </c>
      <c r="AA57" s="16">
        <f t="shared" si="7"/>
        <v>33016.226991855779</v>
      </c>
      <c r="AB57" s="13">
        <f t="shared" si="0"/>
        <v>0.93538889902013378</v>
      </c>
      <c r="AC57" s="13">
        <f t="shared" si="1"/>
        <v>0.84628208685154749</v>
      </c>
    </row>
    <row r="58" spans="1:29" s="11" customFormat="1" ht="22.5" x14ac:dyDescent="0.2">
      <c r="A58" s="33" t="s">
        <v>121</v>
      </c>
      <c r="B58" s="55" t="s">
        <v>53</v>
      </c>
      <c r="C58" s="27" t="s">
        <v>413</v>
      </c>
      <c r="D58" s="27" t="s">
        <v>414</v>
      </c>
      <c r="E58" s="33" t="s">
        <v>122</v>
      </c>
      <c r="F58" s="33" t="s">
        <v>131</v>
      </c>
      <c r="G58" s="33">
        <v>2</v>
      </c>
      <c r="H58" s="33">
        <v>2.4</v>
      </c>
      <c r="I58" s="33" t="s">
        <v>34</v>
      </c>
      <c r="J58" s="55" t="s">
        <v>124</v>
      </c>
      <c r="K58" s="44" t="s">
        <v>62</v>
      </c>
      <c r="L58" s="33" t="s">
        <v>275</v>
      </c>
      <c r="M58" s="33" t="s">
        <v>180</v>
      </c>
      <c r="N58" s="33" t="s">
        <v>429</v>
      </c>
      <c r="O58" s="33" t="s">
        <v>160</v>
      </c>
      <c r="P58" s="33" t="s">
        <v>150</v>
      </c>
      <c r="Q58" s="33"/>
      <c r="R58" s="33" t="s">
        <v>276</v>
      </c>
      <c r="S58" s="33" t="s">
        <v>504</v>
      </c>
      <c r="T58" s="33" t="s">
        <v>504</v>
      </c>
      <c r="U58" s="35">
        <v>1</v>
      </c>
      <c r="V58" s="34">
        <v>1</v>
      </c>
      <c r="W58" s="33" t="s">
        <v>330</v>
      </c>
      <c r="X58" s="33" t="s">
        <v>331</v>
      </c>
      <c r="Y58" s="16">
        <v>3529.6791555300597</v>
      </c>
      <c r="Z58" s="18">
        <f t="shared" si="6"/>
        <v>3901.3264613324372</v>
      </c>
      <c r="AA58" s="16">
        <f t="shared" si="7"/>
        <v>3301.6226991855779</v>
      </c>
      <c r="AB58" s="13">
        <f t="shared" si="0"/>
        <v>0.93538889902013367</v>
      </c>
      <c r="AC58" s="13">
        <f t="shared" si="1"/>
        <v>0.84628208685154738</v>
      </c>
    </row>
    <row r="59" spans="1:29" s="11" customFormat="1" ht="22.5" x14ac:dyDescent="0.2">
      <c r="A59" s="33" t="s">
        <v>121</v>
      </c>
      <c r="B59" s="55" t="s">
        <v>56</v>
      </c>
      <c r="C59" s="27" t="s">
        <v>413</v>
      </c>
      <c r="D59" s="27" t="s">
        <v>414</v>
      </c>
      <c r="E59" s="33" t="s">
        <v>122</v>
      </c>
      <c r="F59" s="33" t="s">
        <v>132</v>
      </c>
      <c r="G59" s="33">
        <v>2</v>
      </c>
      <c r="H59" s="33">
        <v>2.4</v>
      </c>
      <c r="I59" s="33" t="s">
        <v>34</v>
      </c>
      <c r="J59" s="55" t="s">
        <v>124</v>
      </c>
      <c r="K59" s="44" t="s">
        <v>62</v>
      </c>
      <c r="L59" s="33" t="s">
        <v>277</v>
      </c>
      <c r="M59" s="33" t="s">
        <v>448</v>
      </c>
      <c r="N59" s="33" t="s">
        <v>159</v>
      </c>
      <c r="O59" s="33" t="s">
        <v>160</v>
      </c>
      <c r="P59" s="33" t="s">
        <v>150</v>
      </c>
      <c r="Q59" s="33"/>
      <c r="R59" s="35">
        <v>1</v>
      </c>
      <c r="S59" s="35">
        <v>1</v>
      </c>
      <c r="T59" s="33" t="s">
        <v>505</v>
      </c>
      <c r="U59" s="35">
        <v>1</v>
      </c>
      <c r="V59" s="34">
        <v>1</v>
      </c>
      <c r="W59" s="33" t="s">
        <v>393</v>
      </c>
      <c r="X59" s="33" t="s">
        <v>394</v>
      </c>
      <c r="Y59" s="16">
        <v>28237.433244240478</v>
      </c>
      <c r="Z59" s="18">
        <f t="shared" si="6"/>
        <v>31210.611690659498</v>
      </c>
      <c r="AA59" s="16">
        <f t="shared" si="7"/>
        <v>26412.981593484623</v>
      </c>
      <c r="AB59" s="13">
        <f t="shared" si="0"/>
        <v>0.93538889902013367</v>
      </c>
      <c r="AC59" s="13">
        <f t="shared" si="1"/>
        <v>0.84628208685154738</v>
      </c>
    </row>
    <row r="60" spans="1:29" s="11" customFormat="1" ht="22.5" x14ac:dyDescent="0.2">
      <c r="A60" s="33" t="s">
        <v>121</v>
      </c>
      <c r="B60" s="55" t="s">
        <v>58</v>
      </c>
      <c r="C60" s="27" t="s">
        <v>413</v>
      </c>
      <c r="D60" s="27" t="s">
        <v>414</v>
      </c>
      <c r="E60" s="33" t="s">
        <v>122</v>
      </c>
      <c r="F60" s="33" t="s">
        <v>133</v>
      </c>
      <c r="G60" s="33">
        <v>2</v>
      </c>
      <c r="H60" s="33">
        <v>2.4</v>
      </c>
      <c r="I60" s="33" t="s">
        <v>34</v>
      </c>
      <c r="J60" s="55" t="s">
        <v>124</v>
      </c>
      <c r="K60" s="44" t="s">
        <v>62</v>
      </c>
      <c r="L60" s="33" t="s">
        <v>191</v>
      </c>
      <c r="M60" s="33" t="s">
        <v>278</v>
      </c>
      <c r="N60" s="33" t="s">
        <v>159</v>
      </c>
      <c r="O60" s="33" t="s">
        <v>160</v>
      </c>
      <c r="P60" s="33" t="s">
        <v>150</v>
      </c>
      <c r="Q60" s="33"/>
      <c r="R60" s="35">
        <v>1</v>
      </c>
      <c r="S60" s="35">
        <v>1</v>
      </c>
      <c r="T60" s="33" t="s">
        <v>506</v>
      </c>
      <c r="U60" s="35">
        <v>1</v>
      </c>
      <c r="V60" s="34">
        <v>1</v>
      </c>
      <c r="W60" s="33" t="s">
        <v>395</v>
      </c>
      <c r="X60" s="33" t="s">
        <v>335</v>
      </c>
      <c r="Y60" s="16">
        <v>3529.6791555300597</v>
      </c>
      <c r="Z60" s="18">
        <f t="shared" si="6"/>
        <v>3901.3264613324372</v>
      </c>
      <c r="AA60" s="16">
        <f t="shared" si="7"/>
        <v>3301.6226991855779</v>
      </c>
      <c r="AB60" s="13">
        <f t="shared" si="0"/>
        <v>0.93538889902013367</v>
      </c>
      <c r="AC60" s="13">
        <f t="shared" si="1"/>
        <v>0.84628208685154738</v>
      </c>
    </row>
    <row r="61" spans="1:29" s="10" customFormat="1" ht="45" x14ac:dyDescent="0.2">
      <c r="A61" s="33" t="s">
        <v>121</v>
      </c>
      <c r="B61" s="54" t="s">
        <v>60</v>
      </c>
      <c r="C61" s="27" t="s">
        <v>413</v>
      </c>
      <c r="D61" s="27" t="s">
        <v>414</v>
      </c>
      <c r="E61" s="27" t="s">
        <v>122</v>
      </c>
      <c r="F61" s="27" t="s">
        <v>134</v>
      </c>
      <c r="G61" s="27">
        <v>2</v>
      </c>
      <c r="H61" s="27">
        <v>2.4</v>
      </c>
      <c r="I61" s="27" t="s">
        <v>34</v>
      </c>
      <c r="J61" s="54" t="s">
        <v>124</v>
      </c>
      <c r="K61" s="46" t="s">
        <v>52</v>
      </c>
      <c r="L61" s="27" t="s">
        <v>279</v>
      </c>
      <c r="M61" s="27" t="s">
        <v>280</v>
      </c>
      <c r="N61" s="27" t="s">
        <v>449</v>
      </c>
      <c r="O61" s="27" t="s">
        <v>154</v>
      </c>
      <c r="P61" s="27" t="s">
        <v>150</v>
      </c>
      <c r="Q61" s="27" t="s">
        <v>450</v>
      </c>
      <c r="R61" s="27" t="s">
        <v>281</v>
      </c>
      <c r="S61" s="31" t="s">
        <v>507</v>
      </c>
      <c r="T61" s="31" t="s">
        <v>507</v>
      </c>
      <c r="U61" s="32">
        <v>1.0469999999999999</v>
      </c>
      <c r="V61" s="30">
        <v>1</v>
      </c>
      <c r="W61" s="33" t="s">
        <v>514</v>
      </c>
      <c r="X61" s="27" t="s">
        <v>384</v>
      </c>
      <c r="Y61" s="15">
        <v>386575.54452827363</v>
      </c>
      <c r="Z61" s="18">
        <f t="shared" si="6"/>
        <v>427278.89270311495</v>
      </c>
      <c r="AA61" s="16">
        <f t="shared" si="7"/>
        <v>361598.47298441053</v>
      </c>
      <c r="AB61" s="13">
        <f t="shared" si="0"/>
        <v>0.93538889902013367</v>
      </c>
      <c r="AC61" s="13">
        <f t="shared" si="1"/>
        <v>0.84628208685154738</v>
      </c>
    </row>
    <row r="62" spans="1:29" s="11" customFormat="1" ht="22.5" x14ac:dyDescent="0.2">
      <c r="A62" s="33" t="s">
        <v>121</v>
      </c>
      <c r="B62" s="55" t="s">
        <v>63</v>
      </c>
      <c r="C62" s="27" t="s">
        <v>413</v>
      </c>
      <c r="D62" s="27" t="s">
        <v>414</v>
      </c>
      <c r="E62" s="33" t="s">
        <v>122</v>
      </c>
      <c r="F62" s="33" t="s">
        <v>135</v>
      </c>
      <c r="G62" s="33">
        <v>2</v>
      </c>
      <c r="H62" s="33">
        <v>2.4</v>
      </c>
      <c r="I62" s="33" t="s">
        <v>34</v>
      </c>
      <c r="J62" s="55" t="s">
        <v>124</v>
      </c>
      <c r="K62" s="44" t="s">
        <v>52</v>
      </c>
      <c r="L62" s="33" t="s">
        <v>282</v>
      </c>
      <c r="M62" s="33" t="s">
        <v>283</v>
      </c>
      <c r="N62" s="33" t="s">
        <v>264</v>
      </c>
      <c r="O62" s="33" t="s">
        <v>154</v>
      </c>
      <c r="P62" s="33" t="s">
        <v>150</v>
      </c>
      <c r="Q62" s="33"/>
      <c r="R62" s="33" t="s">
        <v>284</v>
      </c>
      <c r="S62" s="33" t="s">
        <v>508</v>
      </c>
      <c r="T62" s="33" t="s">
        <v>508</v>
      </c>
      <c r="U62" s="35">
        <v>1.1625000000000001</v>
      </c>
      <c r="V62" s="34">
        <v>1</v>
      </c>
      <c r="W62" s="33" t="s">
        <v>396</v>
      </c>
      <c r="X62" s="33" t="s">
        <v>397</v>
      </c>
      <c r="Y62" s="16">
        <v>3865.7554452827362</v>
      </c>
      <c r="Z62" s="18">
        <f t="shared" si="6"/>
        <v>4272.7889270311489</v>
      </c>
      <c r="AA62" s="16">
        <f t="shared" si="7"/>
        <v>3615.9847298441055</v>
      </c>
      <c r="AB62" s="13">
        <f t="shared" si="0"/>
        <v>0.93538889902013378</v>
      </c>
      <c r="AC62" s="13">
        <f t="shared" si="1"/>
        <v>0.8462820868515476</v>
      </c>
    </row>
    <row r="63" spans="1:29" s="11" customFormat="1" ht="33.75" x14ac:dyDescent="0.2">
      <c r="A63" s="33" t="s">
        <v>121</v>
      </c>
      <c r="B63" s="55" t="s">
        <v>65</v>
      </c>
      <c r="C63" s="27" t="s">
        <v>413</v>
      </c>
      <c r="D63" s="27" t="s">
        <v>414</v>
      </c>
      <c r="E63" s="33" t="s">
        <v>122</v>
      </c>
      <c r="F63" s="33" t="s">
        <v>136</v>
      </c>
      <c r="G63" s="33">
        <v>2</v>
      </c>
      <c r="H63" s="33">
        <v>2.4</v>
      </c>
      <c r="I63" s="33" t="s">
        <v>34</v>
      </c>
      <c r="J63" s="55" t="s">
        <v>124</v>
      </c>
      <c r="K63" s="44" t="s">
        <v>52</v>
      </c>
      <c r="L63" s="33" t="s">
        <v>173</v>
      </c>
      <c r="M63" s="33" t="s">
        <v>263</v>
      </c>
      <c r="N63" s="33" t="s">
        <v>264</v>
      </c>
      <c r="O63" s="33" t="s">
        <v>160</v>
      </c>
      <c r="P63" s="33" t="s">
        <v>150</v>
      </c>
      <c r="Q63" s="33"/>
      <c r="R63" s="35">
        <v>1</v>
      </c>
      <c r="S63" s="35">
        <v>1</v>
      </c>
      <c r="T63" s="35">
        <v>1</v>
      </c>
      <c r="U63" s="35">
        <v>1</v>
      </c>
      <c r="V63" s="34">
        <v>1</v>
      </c>
      <c r="W63" s="33" t="s">
        <v>319</v>
      </c>
      <c r="X63" s="33" t="s">
        <v>398</v>
      </c>
      <c r="Y63" s="16">
        <v>15463.021781130945</v>
      </c>
      <c r="Z63" s="18">
        <f t="shared" si="6"/>
        <v>17091.155708124596</v>
      </c>
      <c r="AA63" s="16">
        <f t="shared" si="7"/>
        <v>14463.938919376422</v>
      </c>
      <c r="AB63" s="13">
        <f t="shared" si="0"/>
        <v>0.93538889902013378</v>
      </c>
      <c r="AC63" s="13">
        <f t="shared" si="1"/>
        <v>0.8462820868515476</v>
      </c>
    </row>
    <row r="64" spans="1:29" s="11" customFormat="1" ht="33.75" x14ac:dyDescent="0.2">
      <c r="A64" s="33" t="s">
        <v>121</v>
      </c>
      <c r="B64" s="33" t="s">
        <v>67</v>
      </c>
      <c r="C64" s="27" t="s">
        <v>413</v>
      </c>
      <c r="D64" s="27" t="s">
        <v>414</v>
      </c>
      <c r="E64" s="33" t="s">
        <v>122</v>
      </c>
      <c r="F64" s="33" t="s">
        <v>137</v>
      </c>
      <c r="G64" s="33">
        <v>2</v>
      </c>
      <c r="H64" s="33">
        <v>2.4</v>
      </c>
      <c r="I64" s="33" t="s">
        <v>34</v>
      </c>
      <c r="J64" s="55" t="s">
        <v>124</v>
      </c>
      <c r="K64" s="44" t="s">
        <v>52</v>
      </c>
      <c r="L64" s="33" t="s">
        <v>285</v>
      </c>
      <c r="M64" s="33" t="s">
        <v>427</v>
      </c>
      <c r="N64" s="33" t="s">
        <v>159</v>
      </c>
      <c r="O64" s="33" t="s">
        <v>160</v>
      </c>
      <c r="P64" s="33" t="s">
        <v>150</v>
      </c>
      <c r="Q64" s="33"/>
      <c r="R64" s="35">
        <v>1</v>
      </c>
      <c r="S64" s="35">
        <v>1</v>
      </c>
      <c r="T64" s="35">
        <v>1</v>
      </c>
      <c r="U64" s="35">
        <v>1</v>
      </c>
      <c r="V64" s="34">
        <v>1</v>
      </c>
      <c r="W64" s="33" t="s">
        <v>321</v>
      </c>
      <c r="X64" s="33" t="s">
        <v>322</v>
      </c>
      <c r="Y64" s="16">
        <v>367246.76730185986</v>
      </c>
      <c r="Z64" s="18">
        <f t="shared" si="6"/>
        <v>405914.94806795911</v>
      </c>
      <c r="AA64" s="16">
        <f t="shared" si="7"/>
        <v>343518.54933518992</v>
      </c>
      <c r="AB64" s="13">
        <f t="shared" si="0"/>
        <v>0.93538889902013367</v>
      </c>
      <c r="AC64" s="13">
        <f t="shared" si="1"/>
        <v>0.84628208685154738</v>
      </c>
    </row>
    <row r="65" spans="1:29" s="11" customFormat="1" ht="45" x14ac:dyDescent="0.2">
      <c r="A65" s="33" t="s">
        <v>121</v>
      </c>
      <c r="B65" s="55" t="s">
        <v>75</v>
      </c>
      <c r="C65" s="27" t="s">
        <v>413</v>
      </c>
      <c r="D65" s="27" t="s">
        <v>414</v>
      </c>
      <c r="E65" s="33" t="s">
        <v>122</v>
      </c>
      <c r="F65" s="33" t="s">
        <v>138</v>
      </c>
      <c r="G65" s="33">
        <v>2</v>
      </c>
      <c r="H65" s="33">
        <v>2.4</v>
      </c>
      <c r="I65" s="33" t="s">
        <v>34</v>
      </c>
      <c r="J65" s="55" t="s">
        <v>124</v>
      </c>
      <c r="K65" s="33" t="s">
        <v>38</v>
      </c>
      <c r="L65" s="33" t="s">
        <v>524</v>
      </c>
      <c r="M65" s="33" t="s">
        <v>458</v>
      </c>
      <c r="N65" s="33" t="s">
        <v>419</v>
      </c>
      <c r="O65" s="33" t="s">
        <v>29</v>
      </c>
      <c r="P65" s="33" t="s">
        <v>150</v>
      </c>
      <c r="Q65" s="33" t="s">
        <v>467</v>
      </c>
      <c r="R65" s="33" t="s">
        <v>286</v>
      </c>
      <c r="S65" s="33" t="s">
        <v>495</v>
      </c>
      <c r="T65" s="33" t="s">
        <v>495</v>
      </c>
      <c r="U65" s="35">
        <v>0.36</v>
      </c>
      <c r="V65" s="34">
        <v>1</v>
      </c>
      <c r="W65" s="33" t="s">
        <v>514</v>
      </c>
      <c r="X65" s="33" t="s">
        <v>399</v>
      </c>
      <c r="Y65" s="16">
        <v>660265.54034409649</v>
      </c>
      <c r="Z65" s="18">
        <f t="shared" si="6"/>
        <v>729786.28100364923</v>
      </c>
      <c r="AA65" s="16">
        <f t="shared" si="7"/>
        <v>617605.05684339814</v>
      </c>
      <c r="AB65" s="13">
        <f t="shared" si="0"/>
        <v>0.93538889902013378</v>
      </c>
      <c r="AC65" s="13">
        <f t="shared" si="1"/>
        <v>0.84628208685154749</v>
      </c>
    </row>
    <row r="66" spans="1:29" s="11" customFormat="1" ht="22.5" x14ac:dyDescent="0.2">
      <c r="A66" s="33" t="s">
        <v>121</v>
      </c>
      <c r="B66" s="55" t="s">
        <v>77</v>
      </c>
      <c r="C66" s="27" t="s">
        <v>413</v>
      </c>
      <c r="D66" s="27" t="s">
        <v>414</v>
      </c>
      <c r="E66" s="33" t="s">
        <v>122</v>
      </c>
      <c r="F66" s="33" t="s">
        <v>139</v>
      </c>
      <c r="G66" s="33">
        <v>2</v>
      </c>
      <c r="H66" s="33">
        <v>2.4</v>
      </c>
      <c r="I66" s="33" t="s">
        <v>34</v>
      </c>
      <c r="J66" s="55" t="s">
        <v>124</v>
      </c>
      <c r="K66" s="33" t="s">
        <v>38</v>
      </c>
      <c r="L66" s="33" t="s">
        <v>287</v>
      </c>
      <c r="M66" s="33" t="s">
        <v>288</v>
      </c>
      <c r="N66" s="33" t="s">
        <v>219</v>
      </c>
      <c r="O66" s="33" t="s">
        <v>160</v>
      </c>
      <c r="P66" s="33" t="s">
        <v>150</v>
      </c>
      <c r="Q66" s="33"/>
      <c r="R66" s="33" t="s">
        <v>289</v>
      </c>
      <c r="S66" s="33" t="s">
        <v>509</v>
      </c>
      <c r="T66" s="33" t="s">
        <v>509</v>
      </c>
      <c r="U66" s="35">
        <v>0.5</v>
      </c>
      <c r="V66" s="34">
        <v>1</v>
      </c>
      <c r="W66" s="33" t="s">
        <v>358</v>
      </c>
      <c r="X66" s="33" t="s">
        <v>359</v>
      </c>
      <c r="Y66" s="16">
        <v>462185.87824086752</v>
      </c>
      <c r="Z66" s="18">
        <f t="shared" si="6"/>
        <v>510850.39670255443</v>
      </c>
      <c r="AA66" s="16">
        <f t="shared" si="7"/>
        <v>432323.53979037865</v>
      </c>
      <c r="AB66" s="13">
        <f t="shared" si="0"/>
        <v>0.93538889902013378</v>
      </c>
      <c r="AC66" s="13">
        <f t="shared" si="1"/>
        <v>0.84628208685154749</v>
      </c>
    </row>
    <row r="67" spans="1:29" s="11" customFormat="1" ht="22.5" x14ac:dyDescent="0.2">
      <c r="A67" s="33" t="s">
        <v>121</v>
      </c>
      <c r="B67" s="55" t="s">
        <v>83</v>
      </c>
      <c r="C67" s="27" t="s">
        <v>413</v>
      </c>
      <c r="D67" s="27" t="s">
        <v>414</v>
      </c>
      <c r="E67" s="33" t="s">
        <v>122</v>
      </c>
      <c r="F67" s="33" t="s">
        <v>140</v>
      </c>
      <c r="G67" s="33">
        <v>2</v>
      </c>
      <c r="H67" s="33">
        <v>2.4</v>
      </c>
      <c r="I67" s="33" t="s">
        <v>34</v>
      </c>
      <c r="J67" s="55" t="s">
        <v>124</v>
      </c>
      <c r="K67" s="33" t="s">
        <v>38</v>
      </c>
      <c r="L67" s="33" t="s">
        <v>227</v>
      </c>
      <c r="M67" s="33" t="s">
        <v>290</v>
      </c>
      <c r="N67" s="33" t="s">
        <v>219</v>
      </c>
      <c r="O67" s="33" t="s">
        <v>160</v>
      </c>
      <c r="P67" s="33" t="s">
        <v>150</v>
      </c>
      <c r="Q67" s="33" t="s">
        <v>521</v>
      </c>
      <c r="R67" s="33" t="s">
        <v>522</v>
      </c>
      <c r="S67" s="52">
        <v>291460</v>
      </c>
      <c r="T67" s="17">
        <v>291460</v>
      </c>
      <c r="U67" s="35">
        <v>0.44</v>
      </c>
      <c r="V67" s="34" t="s">
        <v>510</v>
      </c>
      <c r="W67" s="33" t="s">
        <v>364</v>
      </c>
      <c r="X67" s="33" t="s">
        <v>363</v>
      </c>
      <c r="Y67" s="16">
        <v>198079.66210322891</v>
      </c>
      <c r="Z67" s="18">
        <f t="shared" si="6"/>
        <v>218935.88430109472</v>
      </c>
      <c r="AA67" s="16">
        <f t="shared" si="7"/>
        <v>185281.5170530194</v>
      </c>
      <c r="AB67" s="13">
        <f t="shared" si="0"/>
        <v>0.93538889902013378</v>
      </c>
      <c r="AC67" s="13">
        <f t="shared" si="1"/>
        <v>0.84628208685154749</v>
      </c>
    </row>
    <row r="68" spans="1:29" s="10" customFormat="1" ht="33.75" x14ac:dyDescent="0.2">
      <c r="A68" s="27" t="s">
        <v>141</v>
      </c>
      <c r="B68" s="54" t="s">
        <v>31</v>
      </c>
      <c r="C68" s="27" t="s">
        <v>413</v>
      </c>
      <c r="D68" s="27" t="s">
        <v>414</v>
      </c>
      <c r="E68" s="27" t="s">
        <v>32</v>
      </c>
      <c r="F68" s="27" t="s">
        <v>142</v>
      </c>
      <c r="G68" s="27">
        <v>2</v>
      </c>
      <c r="H68" s="27">
        <v>2.4</v>
      </c>
      <c r="I68" s="27" t="s">
        <v>34</v>
      </c>
      <c r="J68" s="54" t="s">
        <v>143</v>
      </c>
      <c r="K68" s="27" t="s">
        <v>38</v>
      </c>
      <c r="L68" s="27" t="s">
        <v>409</v>
      </c>
      <c r="M68" s="27" t="s">
        <v>291</v>
      </c>
      <c r="N68" s="27" t="s">
        <v>415</v>
      </c>
      <c r="O68" s="27" t="s">
        <v>29</v>
      </c>
      <c r="P68" s="27" t="s">
        <v>150</v>
      </c>
      <c r="Q68" s="27" t="s">
        <v>410</v>
      </c>
      <c r="R68" s="28">
        <v>0.03</v>
      </c>
      <c r="S68" s="32">
        <v>-6.3E-2</v>
      </c>
      <c r="T68" s="53" t="s">
        <v>411</v>
      </c>
      <c r="U68" s="39">
        <v>0.90973195168654442</v>
      </c>
      <c r="V68" s="59" t="s">
        <v>511</v>
      </c>
      <c r="W68" s="27" t="s">
        <v>412</v>
      </c>
      <c r="X68" s="27" t="s">
        <v>388</v>
      </c>
      <c r="Y68" s="14">
        <v>2218660.35</v>
      </c>
      <c r="Z68" s="16">
        <v>8368660.3499999996</v>
      </c>
      <c r="AA68" s="16">
        <v>8304811.8899999997</v>
      </c>
      <c r="AB68" s="13">
        <f t="shared" si="0"/>
        <v>3.7431650545339217</v>
      </c>
      <c r="AC68" s="13">
        <f t="shared" si="1"/>
        <v>0.99237052797823255</v>
      </c>
    </row>
    <row r="69" spans="1:29" s="11" customFormat="1" ht="33.75" x14ac:dyDescent="0.2">
      <c r="A69" s="27" t="s">
        <v>141</v>
      </c>
      <c r="B69" s="55" t="s">
        <v>36</v>
      </c>
      <c r="C69" s="27" t="s">
        <v>413</v>
      </c>
      <c r="D69" s="27" t="s">
        <v>414</v>
      </c>
      <c r="E69" s="33" t="s">
        <v>32</v>
      </c>
      <c r="F69" s="33" t="s">
        <v>144</v>
      </c>
      <c r="G69" s="33">
        <v>2</v>
      </c>
      <c r="H69" s="33">
        <v>2.4</v>
      </c>
      <c r="I69" s="33" t="s">
        <v>34</v>
      </c>
      <c r="J69" s="55" t="s">
        <v>143</v>
      </c>
      <c r="K69" s="33" t="s">
        <v>145</v>
      </c>
      <c r="L69" s="33" t="s">
        <v>292</v>
      </c>
      <c r="M69" s="33" t="s">
        <v>293</v>
      </c>
      <c r="N69" s="33" t="s">
        <v>419</v>
      </c>
      <c r="O69" s="33" t="s">
        <v>154</v>
      </c>
      <c r="P69" s="33" t="s">
        <v>150</v>
      </c>
      <c r="Q69" s="33"/>
      <c r="R69" s="35">
        <v>0.85</v>
      </c>
      <c r="S69" s="35">
        <v>1</v>
      </c>
      <c r="T69" s="35">
        <v>1</v>
      </c>
      <c r="U69" s="35">
        <v>1</v>
      </c>
      <c r="V69" s="34">
        <v>1</v>
      </c>
      <c r="W69" s="33" t="s">
        <v>400</v>
      </c>
      <c r="X69" s="33" t="s">
        <v>401</v>
      </c>
      <c r="Y69" s="16">
        <f>Y70</f>
        <v>2218660.35</v>
      </c>
      <c r="Z69" s="16">
        <v>8368660.3499999996</v>
      </c>
      <c r="AA69" s="16">
        <v>8304811.8899999997</v>
      </c>
      <c r="AB69" s="13">
        <f>AA69/Y69</f>
        <v>3.7431650545339217</v>
      </c>
      <c r="AC69" s="13">
        <f>AA69/Z69</f>
        <v>0.99237052797823255</v>
      </c>
    </row>
    <row r="70" spans="1:29" s="11" customFormat="1" ht="33.75" x14ac:dyDescent="0.2">
      <c r="A70" s="27" t="s">
        <v>141</v>
      </c>
      <c r="B70" s="55" t="s">
        <v>39</v>
      </c>
      <c r="C70" s="27" t="s">
        <v>413</v>
      </c>
      <c r="D70" s="27" t="s">
        <v>414</v>
      </c>
      <c r="E70" s="33" t="s">
        <v>32</v>
      </c>
      <c r="F70" s="33" t="s">
        <v>474</v>
      </c>
      <c r="G70" s="33">
        <v>2</v>
      </c>
      <c r="H70" s="33">
        <v>2.4</v>
      </c>
      <c r="I70" s="33" t="s">
        <v>34</v>
      </c>
      <c r="J70" s="55" t="s">
        <v>143</v>
      </c>
      <c r="K70" s="33" t="s">
        <v>145</v>
      </c>
      <c r="L70" s="33" t="s">
        <v>480</v>
      </c>
      <c r="M70" s="33" t="s">
        <v>294</v>
      </c>
      <c r="N70" s="33" t="s">
        <v>159</v>
      </c>
      <c r="O70" s="33" t="s">
        <v>29</v>
      </c>
      <c r="P70" s="33" t="s">
        <v>161</v>
      </c>
      <c r="Q70" s="33" t="s">
        <v>295</v>
      </c>
      <c r="R70" s="35" t="s">
        <v>296</v>
      </c>
      <c r="S70" s="35" t="s">
        <v>402</v>
      </c>
      <c r="T70" s="33" t="s">
        <v>402</v>
      </c>
      <c r="U70" s="35">
        <v>1</v>
      </c>
      <c r="V70" s="34">
        <v>1</v>
      </c>
      <c r="W70" s="33" t="s">
        <v>473</v>
      </c>
      <c r="X70" s="33" t="s">
        <v>403</v>
      </c>
      <c r="Y70" s="16">
        <f>[1]Base!D147</f>
        <v>2218660.35</v>
      </c>
      <c r="Z70" s="16">
        <v>8368660.3499999996</v>
      </c>
      <c r="AA70" s="16">
        <v>8304811.8899999997</v>
      </c>
      <c r="AB70" s="13">
        <f>AA70/Y70</f>
        <v>3.7431650545339217</v>
      </c>
      <c r="AC70" s="13">
        <f>AA70/Z70</f>
        <v>0.99237052797823255</v>
      </c>
    </row>
    <row r="71" spans="1:29" s="11" customFormat="1" ht="22.5" x14ac:dyDescent="0.2">
      <c r="A71" s="27" t="s">
        <v>141</v>
      </c>
      <c r="B71" s="55" t="s">
        <v>42</v>
      </c>
      <c r="C71" s="27" t="s">
        <v>413</v>
      </c>
      <c r="D71" s="27" t="s">
        <v>414</v>
      </c>
      <c r="E71" s="33" t="s">
        <v>32</v>
      </c>
      <c r="F71" s="33" t="s">
        <v>146</v>
      </c>
      <c r="G71" s="33">
        <v>2</v>
      </c>
      <c r="H71" s="33">
        <v>2.4</v>
      </c>
      <c r="I71" s="33" t="s">
        <v>34</v>
      </c>
      <c r="J71" s="55" t="s">
        <v>143</v>
      </c>
      <c r="K71" s="33" t="s">
        <v>145</v>
      </c>
      <c r="L71" s="33" t="s">
        <v>297</v>
      </c>
      <c r="M71" s="33" t="s">
        <v>180</v>
      </c>
      <c r="N71" s="33" t="s">
        <v>429</v>
      </c>
      <c r="O71" s="33" t="s">
        <v>29</v>
      </c>
      <c r="P71" s="33" t="s">
        <v>161</v>
      </c>
      <c r="Q71" s="33"/>
      <c r="R71" s="35" t="s">
        <v>298</v>
      </c>
      <c r="S71" s="35" t="s">
        <v>404</v>
      </c>
      <c r="T71" s="33" t="s">
        <v>451</v>
      </c>
      <c r="U71" s="35">
        <v>1</v>
      </c>
      <c r="V71" s="34">
        <v>1</v>
      </c>
      <c r="W71" s="33" t="s">
        <v>405</v>
      </c>
      <c r="X71" s="33" t="s">
        <v>406</v>
      </c>
      <c r="Y71" s="16">
        <f>Y70*0.05</f>
        <v>110933.01750000002</v>
      </c>
      <c r="Z71" s="16">
        <f>Z70*0.05</f>
        <v>418433.01750000002</v>
      </c>
      <c r="AA71" s="16">
        <f>AA70*0.05</f>
        <v>415240.59450000001</v>
      </c>
      <c r="AB71" s="13">
        <f>AA71/Y71</f>
        <v>3.7431650545339212</v>
      </c>
      <c r="AC71" s="13">
        <f>AA71/Z71</f>
        <v>0.99237052797823244</v>
      </c>
    </row>
    <row r="72" spans="1:29" s="11" customFormat="1" ht="22.5" x14ac:dyDescent="0.2">
      <c r="A72" s="27" t="s">
        <v>141</v>
      </c>
      <c r="B72" s="55" t="s">
        <v>44</v>
      </c>
      <c r="C72" s="27" t="s">
        <v>413</v>
      </c>
      <c r="D72" s="27" t="s">
        <v>414</v>
      </c>
      <c r="E72" s="33" t="s">
        <v>32</v>
      </c>
      <c r="F72" s="33" t="s">
        <v>147</v>
      </c>
      <c r="G72" s="33">
        <v>2</v>
      </c>
      <c r="H72" s="33">
        <v>2.4</v>
      </c>
      <c r="I72" s="33" t="s">
        <v>34</v>
      </c>
      <c r="J72" s="55" t="s">
        <v>143</v>
      </c>
      <c r="K72" s="33" t="s">
        <v>145</v>
      </c>
      <c r="L72" s="33" t="s">
        <v>299</v>
      </c>
      <c r="M72" s="33" t="s">
        <v>300</v>
      </c>
      <c r="N72" s="33" t="s">
        <v>159</v>
      </c>
      <c r="O72" s="33" t="s">
        <v>160</v>
      </c>
      <c r="P72" s="33" t="s">
        <v>161</v>
      </c>
      <c r="Q72" s="33"/>
      <c r="R72" s="33" t="s">
        <v>301</v>
      </c>
      <c r="S72" s="33" t="s">
        <v>301</v>
      </c>
      <c r="T72" s="35">
        <v>1</v>
      </c>
      <c r="U72" s="35">
        <v>1</v>
      </c>
      <c r="V72" s="34">
        <v>1</v>
      </c>
      <c r="W72" s="33" t="s">
        <v>407</v>
      </c>
      <c r="X72" s="33" t="s">
        <v>401</v>
      </c>
      <c r="Y72" s="16">
        <f>Y70*0.95</f>
        <v>2107727.3325</v>
      </c>
      <c r="Z72" s="16">
        <f>Z70*0.95</f>
        <v>7950227.3324999996</v>
      </c>
      <c r="AA72" s="16">
        <f>AA70*0.95</f>
        <v>7889571.2954999991</v>
      </c>
      <c r="AB72" s="13">
        <f>AA72/Y72</f>
        <v>3.7431650545339212</v>
      </c>
      <c r="AC72" s="13">
        <f>AA72/Z72</f>
        <v>0.99237052797823244</v>
      </c>
    </row>
    <row r="73" spans="1:29" x14ac:dyDescent="0.2">
      <c r="X73" s="1"/>
    </row>
    <row r="75" spans="1:29" x14ac:dyDescent="0.2">
      <c r="AB75" s="9"/>
    </row>
  </sheetData>
  <autoFilter ref="A2:AD72"/>
  <mergeCells count="15">
    <mergeCell ref="B50:B51"/>
    <mergeCell ref="F50:F51"/>
    <mergeCell ref="X50:X51"/>
    <mergeCell ref="AB50:AB51"/>
    <mergeCell ref="AC50:AC51"/>
    <mergeCell ref="Y50:Y51"/>
    <mergeCell ref="Z50:Z51"/>
    <mergeCell ref="AA50:AA51"/>
    <mergeCell ref="A1:AC1"/>
    <mergeCell ref="Y38:Y39"/>
    <mergeCell ref="Z38:Z39"/>
    <mergeCell ref="AA38:AA39"/>
    <mergeCell ref="AB38:AB39"/>
    <mergeCell ref="AC38:AC39"/>
    <mergeCell ref="F38:F39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0333 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2017-04-17T15:20:32Z</dcterms:created>
  <dcterms:modified xsi:type="dcterms:W3CDTF">2018-01-17T18:25:07Z</dcterms:modified>
</cp:coreProperties>
</file>